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720242 - SO03 – Nová TS" sheetId="2" r:id="rId2"/>
    <sheet name="0720243 - SO04 – Stavba d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'0720242 - SO03 – Nová TS'!$C$92:$K$258</definedName>
    <definedName name="_xlnm.Print_Area" localSheetId="1">'0720242 - SO03 – Nová TS'!$C$4:$J$39,'0720242 - SO03 – Nová TS'!$C$45:$J$74,'0720242 - SO03 – Nová TS'!$C$80:$K$258</definedName>
    <definedName name="_xlnm.Print_Titles" localSheetId="1">'0720242 - SO03 – Nová TS'!$92:$92</definedName>
    <definedName name="_xlnm._FilterDatabase" localSheetId="2" hidden="1">'0720243 - SO04 – Stavba d...'!$C$95:$K$319</definedName>
    <definedName name="_xlnm.Print_Area" localSheetId="2">'0720243 - SO04 – Stavba d...'!$C$4:$J$39,'0720243 - SO04 – Stavba d...'!$C$45:$J$77,'0720243 - SO04 – Stavba d...'!$C$83:$K$319</definedName>
    <definedName name="_xlnm.Print_Titles" localSheetId="2">'0720243 - SO04 – Stavba d...'!$95:$95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318"/>
  <c r="BH318"/>
  <c r="BG318"/>
  <c r="BF318"/>
  <c r="T318"/>
  <c r="T317"/>
  <c r="R318"/>
  <c r="R317"/>
  <c r="P318"/>
  <c r="P317"/>
  <c r="BI315"/>
  <c r="BH315"/>
  <c r="BG315"/>
  <c r="BF315"/>
  <c r="T315"/>
  <c r="T314"/>
  <c r="R315"/>
  <c r="R314"/>
  <c r="P315"/>
  <c r="P314"/>
  <c r="BI311"/>
  <c r="BH311"/>
  <c r="BG311"/>
  <c r="BF311"/>
  <c r="T311"/>
  <c r="R311"/>
  <c r="P311"/>
  <c r="BI308"/>
  <c r="BH308"/>
  <c r="BG308"/>
  <c r="BF308"/>
  <c r="T308"/>
  <c r="R308"/>
  <c r="P308"/>
  <c r="BI305"/>
  <c r="BH305"/>
  <c r="BG305"/>
  <c r="BF305"/>
  <c r="T305"/>
  <c r="R305"/>
  <c r="P305"/>
  <c r="BI302"/>
  <c r="BH302"/>
  <c r="BG302"/>
  <c r="BF302"/>
  <c r="T302"/>
  <c r="T301"/>
  <c r="R302"/>
  <c r="R301"/>
  <c r="P302"/>
  <c r="P301"/>
  <c r="BI299"/>
  <c r="BH299"/>
  <c r="BG299"/>
  <c r="BF299"/>
  <c r="T299"/>
  <c r="T298"/>
  <c r="R299"/>
  <c r="R298"/>
  <c r="P299"/>
  <c r="P298"/>
  <c r="BI294"/>
  <c r="BH294"/>
  <c r="BG294"/>
  <c r="BF294"/>
  <c r="T294"/>
  <c r="R294"/>
  <c r="P294"/>
  <c r="BI291"/>
  <c r="BH291"/>
  <c r="BG291"/>
  <c r="BF291"/>
  <c r="T291"/>
  <c r="R291"/>
  <c r="P291"/>
  <c r="BI288"/>
  <c r="BH288"/>
  <c r="BG288"/>
  <c r="BF288"/>
  <c r="T288"/>
  <c r="R288"/>
  <c r="P288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8"/>
  <c r="BH278"/>
  <c r="BG278"/>
  <c r="BF278"/>
  <c r="T278"/>
  <c r="R278"/>
  <c r="P278"/>
  <c r="BI276"/>
  <c r="BH276"/>
  <c r="BG276"/>
  <c r="BF276"/>
  <c r="T276"/>
  <c r="R276"/>
  <c r="P276"/>
  <c r="BI273"/>
  <c r="BH273"/>
  <c r="BG273"/>
  <c r="BF273"/>
  <c r="T273"/>
  <c r="R273"/>
  <c r="P273"/>
  <c r="BI271"/>
  <c r="BH271"/>
  <c r="BG271"/>
  <c r="BF271"/>
  <c r="T271"/>
  <c r="R271"/>
  <c r="P271"/>
  <c r="BI268"/>
  <c r="BH268"/>
  <c r="BG268"/>
  <c r="BF268"/>
  <c r="T268"/>
  <c r="R268"/>
  <c r="P268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09"/>
  <c r="BH209"/>
  <c r="BG209"/>
  <c r="BF209"/>
  <c r="T209"/>
  <c r="R209"/>
  <c r="P209"/>
  <c r="BI207"/>
  <c r="BH207"/>
  <c r="BG207"/>
  <c r="BF207"/>
  <c r="T207"/>
  <c r="R207"/>
  <c r="P207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7"/>
  <c r="BH127"/>
  <c r="BG127"/>
  <c r="BF127"/>
  <c r="T127"/>
  <c r="T126"/>
  <c r="R127"/>
  <c r="R126"/>
  <c r="P127"/>
  <c r="P126"/>
  <c r="BI124"/>
  <c r="BH124"/>
  <c r="BG124"/>
  <c r="BF124"/>
  <c r="T124"/>
  <c r="R124"/>
  <c r="P124"/>
  <c r="BI119"/>
  <c r="BH119"/>
  <c r="BG119"/>
  <c r="BF119"/>
  <c r="T119"/>
  <c r="R119"/>
  <c r="P119"/>
  <c r="BI117"/>
  <c r="BH117"/>
  <c r="BG117"/>
  <c r="BF117"/>
  <c r="T117"/>
  <c r="R117"/>
  <c r="P117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5"/>
  <c r="BH105"/>
  <c r="BG105"/>
  <c r="BF105"/>
  <c r="T105"/>
  <c r="R105"/>
  <c r="P105"/>
  <c r="BI99"/>
  <c r="BH99"/>
  <c r="BG99"/>
  <c r="BF99"/>
  <c r="T99"/>
  <c r="R99"/>
  <c r="P99"/>
  <c r="J93"/>
  <c r="J92"/>
  <c r="F92"/>
  <c r="F90"/>
  <c r="E88"/>
  <c r="J55"/>
  <c r="J54"/>
  <c r="F54"/>
  <c r="F52"/>
  <c r="E50"/>
  <c r="J18"/>
  <c r="E18"/>
  <c r="F55"/>
  <c r="J17"/>
  <c r="J12"/>
  <c r="J90"/>
  <c r="E7"/>
  <c r="E86"/>
  <c i="2" r="J37"/>
  <c r="J36"/>
  <c i="1" r="AY55"/>
  <c i="2" r="J35"/>
  <c i="1" r="AX55"/>
  <c i="2" r="BI257"/>
  <c r="BH257"/>
  <c r="BG257"/>
  <c r="BF257"/>
  <c r="T257"/>
  <c r="T256"/>
  <c r="R257"/>
  <c r="R256"/>
  <c r="P257"/>
  <c r="P256"/>
  <c r="BI254"/>
  <c r="BH254"/>
  <c r="BG254"/>
  <c r="BF254"/>
  <c r="T254"/>
  <c r="T253"/>
  <c r="R254"/>
  <c r="R253"/>
  <c r="P254"/>
  <c r="P253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T240"/>
  <c r="R241"/>
  <c r="R240"/>
  <c r="P241"/>
  <c r="P240"/>
  <c r="BI238"/>
  <c r="BH238"/>
  <c r="BG238"/>
  <c r="BF238"/>
  <c r="T238"/>
  <c r="T237"/>
  <c r="R238"/>
  <c r="R237"/>
  <c r="P238"/>
  <c r="P237"/>
  <c r="BI232"/>
  <c r="BH232"/>
  <c r="BG232"/>
  <c r="BF232"/>
  <c r="T232"/>
  <c r="T231"/>
  <c r="R232"/>
  <c r="R231"/>
  <c r="P232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2"/>
  <c r="BH222"/>
  <c r="BG222"/>
  <c r="BF222"/>
  <c r="T222"/>
  <c r="R222"/>
  <c r="P222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0"/>
  <c r="BH130"/>
  <c r="BG130"/>
  <c r="BF130"/>
  <c r="T130"/>
  <c r="R130"/>
  <c r="P130"/>
  <c r="BI128"/>
  <c r="BH128"/>
  <c r="BG128"/>
  <c r="BF128"/>
  <c r="T128"/>
  <c r="R128"/>
  <c r="P128"/>
  <c r="BI124"/>
  <c r="BH124"/>
  <c r="BG124"/>
  <c r="BF124"/>
  <c r="T124"/>
  <c r="T123"/>
  <c r="R124"/>
  <c r="R123"/>
  <c r="P124"/>
  <c r="P123"/>
  <c r="BI119"/>
  <c r="BH119"/>
  <c r="BG119"/>
  <c r="BF119"/>
  <c r="T119"/>
  <c r="R119"/>
  <c r="P119"/>
  <c r="BI115"/>
  <c r="BH115"/>
  <c r="BG115"/>
  <c r="BF115"/>
  <c r="T115"/>
  <c r="R115"/>
  <c r="P115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100"/>
  <c r="BH100"/>
  <c r="BG100"/>
  <c r="BF100"/>
  <c r="T100"/>
  <c r="R100"/>
  <c r="P100"/>
  <c r="BI96"/>
  <c r="BH96"/>
  <c r="BG96"/>
  <c r="BF96"/>
  <c r="T96"/>
  <c r="R96"/>
  <c r="P96"/>
  <c r="J90"/>
  <c r="J89"/>
  <c r="F89"/>
  <c r="F87"/>
  <c r="E85"/>
  <c r="J55"/>
  <c r="J54"/>
  <c r="F54"/>
  <c r="F52"/>
  <c r="E50"/>
  <c r="J18"/>
  <c r="E18"/>
  <c r="F90"/>
  <c r="J17"/>
  <c r="J12"/>
  <c r="J52"/>
  <c r="E7"/>
  <c r="E48"/>
  <c i="1" r="L50"/>
  <c r="AM50"/>
  <c r="AM49"/>
  <c r="L49"/>
  <c r="AM47"/>
  <c r="L47"/>
  <c r="L45"/>
  <c r="L44"/>
  <c i="2" r="BK220"/>
  <c r="J257"/>
  <c r="BK130"/>
  <c r="J217"/>
  <c r="J96"/>
  <c r="J160"/>
  <c r="BK139"/>
  <c i="3" r="J258"/>
  <c r="BK168"/>
  <c r="J244"/>
  <c r="BK160"/>
  <c r="BK193"/>
  <c r="BK105"/>
  <c r="BK219"/>
  <c r="J138"/>
  <c r="J160"/>
  <c r="BK246"/>
  <c r="J198"/>
  <c r="J99"/>
  <c i="2" r="J241"/>
  <c r="J227"/>
  <c r="J138"/>
  <c r="BK194"/>
  <c r="J100"/>
  <c i="3" r="BK278"/>
  <c r="J136"/>
  <c r="J191"/>
  <c r="BK177"/>
  <c r="BK308"/>
  <c r="BK198"/>
  <c r="J214"/>
  <c r="BK294"/>
  <c r="BK172"/>
  <c i="2" r="J188"/>
  <c r="BK225"/>
  <c r="J225"/>
  <c r="BK142"/>
  <c r="J211"/>
  <c r="BK198"/>
  <c r="BK115"/>
  <c i="3" r="J190"/>
  <c r="BK273"/>
  <c r="BK152"/>
  <c r="J252"/>
  <c r="J143"/>
  <c r="J242"/>
  <c r="J140"/>
  <c r="J249"/>
  <c r="J117"/>
  <c r="BK233"/>
  <c r="BK151"/>
  <c i="2" r="BK229"/>
  <c r="BK208"/>
  <c r="BK222"/>
  <c r="BK136"/>
  <c r="J139"/>
  <c r="J140"/>
  <c i="3" r="J246"/>
  <c r="BK140"/>
  <c r="BK237"/>
  <c r="BK240"/>
  <c r="BK141"/>
  <c r="J235"/>
  <c r="J133"/>
  <c r="J308"/>
  <c r="BK188"/>
  <c i="2" r="J222"/>
  <c i="1" r="AS54"/>
  <c i="2" r="BK185"/>
  <c r="J244"/>
  <c r="J202"/>
  <c r="J158"/>
  <c r="BK172"/>
  <c i="3" r="J299"/>
  <c r="BK179"/>
  <c r="BK138"/>
  <c r="BK252"/>
  <c r="J141"/>
  <c r="BK212"/>
  <c r="J149"/>
  <c r="J285"/>
  <c r="J209"/>
  <c r="BK170"/>
  <c r="J105"/>
  <c r="J152"/>
  <c r="J302"/>
  <c r="BK263"/>
  <c r="BK190"/>
  <c r="BK131"/>
  <c i="2" r="J254"/>
  <c r="BK227"/>
  <c r="J229"/>
  <c r="BK150"/>
  <c r="BK166"/>
  <c r="J102"/>
  <c r="J145"/>
  <c i="3" r="J219"/>
  <c r="BK113"/>
  <c r="BK196"/>
  <c r="BK223"/>
  <c r="BK158"/>
  <c r="BK261"/>
  <c r="BK183"/>
  <c r="BK285"/>
  <c r="J131"/>
  <c r="J226"/>
  <c r="J127"/>
  <c i="2" r="J137"/>
  <c r="BK217"/>
  <c r="BK196"/>
  <c r="BK188"/>
  <c r="J119"/>
  <c r="BK138"/>
  <c i="3" r="BK161"/>
  <c r="J283"/>
  <c r="BK302"/>
  <c r="BK154"/>
  <c r="BK221"/>
  <c r="BK283"/>
  <c r="BK135"/>
  <c r="J261"/>
  <c r="J113"/>
  <c i="2" r="J238"/>
  <c r="BK124"/>
  <c r="BK214"/>
  <c r="BK257"/>
  <c r="BK140"/>
  <c r="BK137"/>
  <c r="BK106"/>
  <c i="3" r="J263"/>
  <c r="J171"/>
  <c r="J240"/>
  <c r="BK124"/>
  <c r="J155"/>
  <c r="J318"/>
  <c r="J216"/>
  <c r="BK167"/>
  <c r="BK119"/>
  <c r="BK143"/>
  <c r="BK255"/>
  <c r="BK187"/>
  <c r="BK110"/>
  <c i="2" r="BK254"/>
  <c r="J247"/>
  <c r="J168"/>
  <c r="J177"/>
  <c r="J204"/>
  <c i="3" r="J291"/>
  <c r="J175"/>
  <c r="J265"/>
  <c r="BK133"/>
  <c r="J202"/>
  <c r="J278"/>
  <c r="BK164"/>
  <c r="J195"/>
  <c r="BK271"/>
  <c r="J170"/>
  <c i="2" r="BK247"/>
  <c r="BK128"/>
  <c r="J106"/>
  <c r="BK232"/>
  <c r="J175"/>
  <c r="J206"/>
  <c r="BK182"/>
  <c r="BK119"/>
  <c r="J128"/>
  <c i="3" r="BK268"/>
  <c r="BK166"/>
  <c r="BK288"/>
  <c r="BK229"/>
  <c r="BK318"/>
  <c r="J233"/>
  <c r="J163"/>
  <c r="J273"/>
  <c r="J196"/>
  <c r="BK136"/>
  <c r="BK265"/>
  <c r="J168"/>
  <c r="J124"/>
  <c r="J237"/>
  <c r="BK174"/>
  <c r="BK107"/>
  <c i="2" r="BK170"/>
  <c r="J250"/>
  <c r="J166"/>
  <c r="J185"/>
  <c r="J196"/>
  <c i="3" r="J183"/>
  <c r="BK281"/>
  <c r="BK127"/>
  <c r="J305"/>
  <c r="J166"/>
  <c r="J179"/>
  <c r="BK291"/>
  <c r="BK176"/>
  <c i="2" r="BK250"/>
  <c r="J170"/>
  <c r="BK177"/>
  <c r="J150"/>
  <c i="3" r="BK235"/>
  <c r="J151"/>
  <c r="J135"/>
  <c r="J174"/>
  <c r="J172"/>
  <c r="J231"/>
  <c i="2" r="BK244"/>
  <c r="J182"/>
  <c r="BK163"/>
  <c r="BK204"/>
  <c r="BK200"/>
  <c i="3" r="J288"/>
  <c r="J154"/>
  <c r="BK209"/>
  <c r="J207"/>
  <c r="J268"/>
  <c r="J193"/>
  <c r="BK207"/>
  <c r="BK311"/>
  <c r="BK171"/>
  <c i="2" r="BK175"/>
  <c r="BK202"/>
  <c r="J200"/>
  <c r="BK158"/>
  <c i="3" r="BK202"/>
  <c r="J311"/>
  <c r="BK201"/>
  <c r="BK238"/>
  <c r="J119"/>
  <c r="J212"/>
  <c i="2" r="BK179"/>
  <c r="J198"/>
  <c r="J220"/>
  <c r="BK160"/>
  <c r="J110"/>
  <c r="BK110"/>
  <c r="J163"/>
  <c i="3" r="J201"/>
  <c r="J276"/>
  <c r="BK163"/>
  <c r="J176"/>
  <c r="BK315"/>
  <c r="BK249"/>
  <c r="BK185"/>
  <c r="BK216"/>
  <c r="J281"/>
  <c r="J199"/>
  <c i="2" r="J130"/>
  <c r="BK206"/>
  <c r="J191"/>
  <c r="J214"/>
  <c r="J115"/>
  <c i="3" r="BK146"/>
  <c r="BK214"/>
  <c r="BK258"/>
  <c r="J146"/>
  <c r="BK199"/>
  <c r="BK226"/>
  <c r="J110"/>
  <c r="J164"/>
  <c i="2" r="BK211"/>
  <c r="BK102"/>
  <c r="BK241"/>
  <c r="J179"/>
  <c i="3" r="J185"/>
  <c r="BK242"/>
  <c r="BK231"/>
  <c r="J271"/>
  <c r="BK149"/>
  <c r="BK99"/>
  <c r="BK195"/>
  <c i="2" r="BK168"/>
  <c r="BK238"/>
  <c r="J194"/>
  <c r="J172"/>
  <c r="BK154"/>
  <c i="3" r="J229"/>
  <c r="BK305"/>
  <c r="BK181"/>
  <c r="BK175"/>
  <c r="J294"/>
  <c r="J181"/>
  <c r="J167"/>
  <c r="BK276"/>
  <c r="J204"/>
  <c i="2" r="J142"/>
  <c r="J232"/>
  <c r="BK191"/>
  <c i="3" r="BK191"/>
  <c r="BK299"/>
  <c r="J177"/>
  <c r="J161"/>
  <c r="J187"/>
  <c r="BK155"/>
  <c r="BK244"/>
  <c r="BK117"/>
  <c i="2" r="BK145"/>
  <c r="J136"/>
  <c r="J208"/>
  <c r="BK100"/>
  <c r="BK96"/>
  <c r="J154"/>
  <c r="J124"/>
  <c i="3" r="J238"/>
  <c r="J158"/>
  <c r="BK204"/>
  <c r="J255"/>
  <c r="J107"/>
  <c r="J223"/>
  <c r="BK157"/>
  <c r="J188"/>
  <c r="J315"/>
  <c r="J221"/>
  <c r="J157"/>
  <c i="2" l="1" r="T95"/>
  <c r="T114"/>
  <c r="P144"/>
  <c r="BK243"/>
  <c r="J243"/>
  <c r="J71"/>
  <c i="3" r="BK116"/>
  <c r="J116"/>
  <c r="J62"/>
  <c r="P130"/>
  <c r="P129"/>
  <c r="R130"/>
  <c r="R129"/>
  <c r="T130"/>
  <c r="T129"/>
  <c r="BK206"/>
  <c r="J206"/>
  <c r="J68"/>
  <c r="P206"/>
  <c r="R206"/>
  <c r="T206"/>
  <c i="2" r="R95"/>
  <c r="BK127"/>
  <c r="J127"/>
  <c r="J65"/>
  <c r="P127"/>
  <c r="R127"/>
  <c r="T127"/>
  <c r="T243"/>
  <c r="T236"/>
  <c i="3" r="R98"/>
  <c r="T116"/>
  <c r="BK145"/>
  <c r="J145"/>
  <c r="J67"/>
  <c r="R211"/>
  <c r="T290"/>
  <c i="2" r="P95"/>
  <c r="R114"/>
  <c r="R144"/>
  <c r="R126"/>
  <c r="P243"/>
  <c r="P236"/>
  <c i="3" r="BK98"/>
  <c r="J98"/>
  <c r="J61"/>
  <c r="P116"/>
  <c r="P145"/>
  <c r="BK211"/>
  <c r="J211"/>
  <c r="J69"/>
  <c r="BK290"/>
  <c r="J290"/>
  <c r="J70"/>
  <c r="P304"/>
  <c r="P297"/>
  <c i="2" r="BK114"/>
  <c r="J114"/>
  <c r="J62"/>
  <c r="T144"/>
  <c r="T126"/>
  <c r="R243"/>
  <c r="R236"/>
  <c i="3" r="P98"/>
  <c r="P97"/>
  <c r="R116"/>
  <c r="BK130"/>
  <c r="J130"/>
  <c r="J65"/>
  <c r="R145"/>
  <c r="R144"/>
  <c r="P211"/>
  <c r="R290"/>
  <c r="T304"/>
  <c r="T297"/>
  <c i="2" r="BK95"/>
  <c r="J95"/>
  <c r="J61"/>
  <c r="P114"/>
  <c r="BK144"/>
  <c r="J144"/>
  <c r="J66"/>
  <c i="3" r="T98"/>
  <c r="T97"/>
  <c r="T145"/>
  <c r="T211"/>
  <c r="P290"/>
  <c r="BK304"/>
  <c r="J304"/>
  <c r="J74"/>
  <c r="R304"/>
  <c r="R297"/>
  <c i="2" r="BK253"/>
  <c r="J253"/>
  <c r="J72"/>
  <c r="BK256"/>
  <c r="J256"/>
  <c r="J73"/>
  <c i="3" r="BK126"/>
  <c r="J126"/>
  <c r="J63"/>
  <c i="2" r="BK231"/>
  <c r="J231"/>
  <c r="J67"/>
  <c r="BK240"/>
  <c r="J240"/>
  <c r="J70"/>
  <c r="BK123"/>
  <c r="J123"/>
  <c r="J63"/>
  <c r="BK237"/>
  <c r="J237"/>
  <c r="J69"/>
  <c i="3" r="BK298"/>
  <c r="J298"/>
  <c r="J72"/>
  <c r="BK301"/>
  <c r="J301"/>
  <c r="J73"/>
  <c r="BK317"/>
  <c r="J317"/>
  <c r="J76"/>
  <c r="BK314"/>
  <c r="J314"/>
  <c r="J75"/>
  <c i="2" r="BK94"/>
  <c r="J94"/>
  <c r="J60"/>
  <c r="BK126"/>
  <c r="J126"/>
  <c r="J64"/>
  <c i="3" r="E48"/>
  <c r="BE124"/>
  <c r="BE133"/>
  <c r="BE136"/>
  <c r="BE143"/>
  <c r="BE158"/>
  <c r="BE177"/>
  <c r="BE181"/>
  <c r="BE185"/>
  <c r="BE188"/>
  <c r="BE201"/>
  <c r="BE202"/>
  <c r="BE207"/>
  <c r="BE209"/>
  <c r="BE212"/>
  <c r="BE216"/>
  <c r="BE223"/>
  <c r="BE265"/>
  <c r="BE308"/>
  <c r="BE315"/>
  <c i="2" r="BK236"/>
  <c r="J236"/>
  <c r="J68"/>
  <c i="3" r="BE154"/>
  <c r="BE204"/>
  <c r="BE219"/>
  <c r="BE221"/>
  <c r="BE246"/>
  <c r="BE255"/>
  <c r="BE268"/>
  <c r="BE281"/>
  <c r="BE299"/>
  <c r="F93"/>
  <c r="BE99"/>
  <c r="BE105"/>
  <c r="BE107"/>
  <c r="BE117"/>
  <c r="BE135"/>
  <c r="BE141"/>
  <c r="BE160"/>
  <c r="BE163"/>
  <c r="BE172"/>
  <c r="BE175"/>
  <c r="BE183"/>
  <c r="BE191"/>
  <c r="BE196"/>
  <c r="BE214"/>
  <c r="BE229"/>
  <c r="BE237"/>
  <c r="BE240"/>
  <c r="BE252"/>
  <c r="BE258"/>
  <c r="BE271"/>
  <c r="BE273"/>
  <c r="BE278"/>
  <c r="BE283"/>
  <c r="BE318"/>
  <c r="BE110"/>
  <c r="BE113"/>
  <c r="BE119"/>
  <c r="BE171"/>
  <c r="BE187"/>
  <c r="BE285"/>
  <c r="BE288"/>
  <c r="BE305"/>
  <c r="BE311"/>
  <c r="BE131"/>
  <c r="BE138"/>
  <c r="BE140"/>
  <c r="BE146"/>
  <c r="BE149"/>
  <c r="BE161"/>
  <c r="BE166"/>
  <c r="BE167"/>
  <c r="BE168"/>
  <c r="BE176"/>
  <c r="BE179"/>
  <c r="BE190"/>
  <c r="BE193"/>
  <c r="BE195"/>
  <c r="BE226"/>
  <c r="BE235"/>
  <c r="BE238"/>
  <c r="BE249"/>
  <c r="BE261"/>
  <c r="BE263"/>
  <c r="BE291"/>
  <c r="BE294"/>
  <c r="J52"/>
  <c r="BE127"/>
  <c r="BE151"/>
  <c r="BE152"/>
  <c r="BE155"/>
  <c r="BE157"/>
  <c r="BE164"/>
  <c r="BE170"/>
  <c r="BE174"/>
  <c r="BE198"/>
  <c r="BE199"/>
  <c r="BE231"/>
  <c r="BE233"/>
  <c r="BE242"/>
  <c r="BE244"/>
  <c r="BE276"/>
  <c r="BE302"/>
  <c i="2" r="BE130"/>
  <c r="BE168"/>
  <c r="BE142"/>
  <c r="BE194"/>
  <c r="E83"/>
  <c r="BE137"/>
  <c r="BE163"/>
  <c r="BE177"/>
  <c r="BE179"/>
  <c r="BE191"/>
  <c r="BE100"/>
  <c r="BE102"/>
  <c r="BE119"/>
  <c r="BE128"/>
  <c r="BE138"/>
  <c r="BE145"/>
  <c r="BE150"/>
  <c r="BE175"/>
  <c r="BE182"/>
  <c r="BE185"/>
  <c r="BE208"/>
  <c r="BE211"/>
  <c r="BE217"/>
  <c r="BE227"/>
  <c r="BE254"/>
  <c r="J87"/>
  <c r="BE170"/>
  <c r="BE172"/>
  <c r="BE188"/>
  <c r="BE206"/>
  <c r="BE241"/>
  <c r="BE247"/>
  <c r="BE250"/>
  <c r="BE96"/>
  <c r="BE139"/>
  <c r="BE158"/>
  <c r="BE160"/>
  <c r="BE166"/>
  <c r="BE200"/>
  <c r="BE214"/>
  <c r="BE220"/>
  <c r="BE244"/>
  <c r="F55"/>
  <c r="BE106"/>
  <c r="BE110"/>
  <c r="BE115"/>
  <c r="BE124"/>
  <c r="BE136"/>
  <c r="BE140"/>
  <c r="BE154"/>
  <c r="BE196"/>
  <c r="BE198"/>
  <c r="BE202"/>
  <c r="BE204"/>
  <c r="BE222"/>
  <c r="BE225"/>
  <c r="BE229"/>
  <c r="BE232"/>
  <c r="BE238"/>
  <c r="BE257"/>
  <c i="3" r="F36"/>
  <c i="1" r="BC56"/>
  <c i="3" r="J34"/>
  <c i="1" r="AW56"/>
  <c i="2" r="F36"/>
  <c i="1" r="BC55"/>
  <c i="3" r="F34"/>
  <c i="1" r="BA56"/>
  <c i="3" r="F35"/>
  <c i="1" r="BB56"/>
  <c i="2" r="F34"/>
  <c i="1" r="BA55"/>
  <c i="2" r="J34"/>
  <c i="1" r="AW55"/>
  <c i="2" r="F37"/>
  <c i="1" r="BD55"/>
  <c i="2" r="F35"/>
  <c i="1" r="BB55"/>
  <c i="3" r="F37"/>
  <c i="1" r="BD56"/>
  <c i="2" l="1" r="T94"/>
  <c r="P94"/>
  <c i="3" r="P144"/>
  <c r="P96"/>
  <c i="1" r="AU56"/>
  <c i="3" r="R97"/>
  <c r="R96"/>
  <c i="2" r="T93"/>
  <c r="R94"/>
  <c r="R93"/>
  <c i="3" r="T144"/>
  <c r="T96"/>
  <c i="2" r="P126"/>
  <c i="3" r="BK97"/>
  <c r="BK144"/>
  <c r="J144"/>
  <c r="J66"/>
  <c r="BK297"/>
  <c r="J297"/>
  <c r="J71"/>
  <c r="BK129"/>
  <c r="J129"/>
  <c r="J64"/>
  <c i="2" r="BK93"/>
  <c r="J93"/>
  <c r="J59"/>
  <c r="J33"/>
  <c i="1" r="AV55"/>
  <c r="AT55"/>
  <c r="BA54"/>
  <c r="W30"/>
  <c i="3" r="F33"/>
  <c i="1" r="AZ56"/>
  <c r="BD54"/>
  <c r="W33"/>
  <c r="BC54"/>
  <c r="W32"/>
  <c r="BB54"/>
  <c r="W31"/>
  <c i="3" r="J33"/>
  <c i="1" r="AV56"/>
  <c r="AT56"/>
  <c i="2" r="F33"/>
  <c i="1" r="AZ55"/>
  <c i="3" l="1" r="BK96"/>
  <c r="J96"/>
  <c i="2" r="P93"/>
  <c i="1" r="AU55"/>
  <c i="3" r="J97"/>
  <c r="J60"/>
  <c i="1" r="AY54"/>
  <c r="AW54"/>
  <c r="AK30"/>
  <c r="AX54"/>
  <c r="AZ54"/>
  <c r="W29"/>
  <c r="AU54"/>
  <c i="2" r="J30"/>
  <c i="1" r="AG55"/>
  <c i="3" r="J30"/>
  <c i="1" r="AG56"/>
  <c i="3" l="1" r="J39"/>
  <c r="J59"/>
  <c i="2" r="J39"/>
  <c i="1" r="AN55"/>
  <c r="AN56"/>
  <c r="AG54"/>
  <c r="AK26"/>
  <c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<sst xmlns="http://schemas.openxmlformats.org/spreadsheetml/2006/main">
  <si>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</si>
  <si>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</si>
  <si>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</si>
  <si>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</si>
  <si>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</si>
  <si>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{533b9f4c-8d53-43ab-ada0-674e2e4c7894}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</si>
  <si>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</si>
  <si>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</si>
  <si>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</si>
  <si>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</si>
  <si>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</si>
  <si>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</si>
  <si>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</si>
  <si>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</si>
  <si>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072024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</si>
  <si>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</si>
  <si>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</si>
  <si>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Vybudování RDS v sídle DPM Děčín a dobíjecí infrastruktury - areál Děčínská, Děčín</t>
  </si>
  <si>
    <t>KSO:</t>
  </si>
  <si>
    <t/>
  </si>
  <si>
    <t>CC-CZ:</t>
  </si>
  <si>
    <t>Místo:</t>
  </si>
  <si>
    <t xml:space="preserve"> Děčín</t>
  </si>
  <si>
    <t>Datum:</t>
  </si>
  <si>
    <t>15. 7. 2024</t>
  </si>
  <si>
    <t>Zadavatel:</t>
  </si>
  <si>
    <t>IČ:</t>
  </si>
  <si>
    <t>62240935</t>
  </si>
  <si>
    <t>Dopravní podnik města Děčín a.s.</t>
  </si>
  <si>
    <t>DIČ:</t>
  </si>
  <si>
    <t>Účastník:</t>
  </si>
  <si>
    <t>Vyplň údaj</t>
  </si>
  <si>
    <t>Projektant:</t>
  </si>
  <si>
    <t>08155691</t>
  </si>
  <si>
    <t>TR Systém s.r.o.</t>
  </si>
  <si>
    <t>True</t>
  </si>
  <si>
    <t>Zpracovatel:</t>
  </si>
  <si>
    <t>07036167</t>
  </si>
  <si>
    <t>STAVEBNÍ ROZPOČTY s.r.o.</t>
  </si>
  <si>
    <t>CZ07036167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</si>
  <si>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</si>
  <si>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</si>
  <si>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</si>
  <si>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</si>
  <si>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</si>
  <si>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</si>
  <si>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</si>
  <si>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</si>
  <si>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</si>
  <si>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</si>
  <si>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</si>
  <si>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</si>
  <si>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</si>
  <si>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</si>
  <si>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</si>
  <si>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</si>
  <si>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</si>
  <si>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</si>
  <si>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</si>
  <si>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</si>
  <si>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</si>
  <si>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</si>
  <si>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</si>
  <si>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</si>
  <si>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</si>
  <si>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</si>
  <si>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</si>
  <si>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</si>
  <si>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</si>
  <si>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</si>
  <si>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</si>
  <si>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</si>
  <si>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</si>
  <si>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</si>
  <si>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</si>
  <si>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</si>
  <si>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</si>
  <si>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</si>
  <si>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</si>
  <si>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</si>
  <si>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</si>
  <si>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0720242</t>
  </si>
  <si>
    <t>SO03 – Nová TS</t>
  </si>
  <si>
    <t>STA</t>
  </si>
  <si>
    <t>1</t>
  </si>
  <si>
    <t>{e0cee0cf-82ff-4091-ba14-b57757909908}</t>
  </si>
  <si>
    <t>2</t>
  </si>
  <si>
    <t>0720243</t>
  </si>
  <si>
    <t>SO04 – Stavba dobíjecí infrastruktury</t>
  </si>
  <si>
    <t>{5a3cc4aa-8657-4b90-a17c-4be1df62f249}</t>
  </si>
  <si>
    <t>KRYCÍ LIST SOUPISU PRACÍ</t>
  </si>
  <si>
    <t>Objekt:</t>
  </si>
  <si>
    <t>0720242 - SO03 – Nová TS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</si>
  <si>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</si>
  <si>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</si>
  <si>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</si>
  <si>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</si>
  <si>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</si>
  <si>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</si>
  <si>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</si>
  <si>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998 - Přesun hmot</t>
  </si>
  <si>
    <t>M - Práce a dodávky M</t>
  </si>
  <si>
    <t xml:space="preserve">    21-M - Elektromontáže</t>
  </si>
  <si>
    <t xml:space="preserve">    46-M - Zemní práce při extr.mont.pracích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</si>
  <si>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</si>
  <si>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</si>
  <si>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</si>
  <si>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</si>
  <si>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</si>
  <si>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</si>
  <si>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</si>
  <si>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</si>
  <si>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</si>
  <si>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</si>
  <si>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</si>
  <si>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</si>
  <si>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</si>
  <si>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</si>
  <si>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</si>
  <si>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</si>
  <si>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</si>
  <si>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</si>
  <si>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</si>
  <si>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</si>
  <si>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</si>
  <si>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</si>
  <si>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</si>
  <si>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</si>
  <si>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</si>
  <si>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122251101</t>
  </si>
  <si>
    <t>Odkopávky a prokopávky nezapažené strojně v hornině třídy těžitelnosti I skupiny 3 do 20 m3</t>
  </si>
  <si>
    <t>m3</t>
  </si>
  <si>
    <t>CS ÚRS 2025 01</t>
  </si>
  <si>
    <t>4</t>
  </si>
  <si>
    <t>-330706341</t>
  </si>
  <si>
    <t>Online PSC</t>
  </si>
  <si>
    <t>https://podminky.urs.cz/item/CS_URS_2025_01/122251101</t>
  </si>
  <si>
    <t>VV</t>
  </si>
  <si>
    <t>"podklad pod TS"</t>
  </si>
  <si>
    <t>10,0*5,0*1,0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</si>
  <si>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</si>
  <si>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</si>
  <si>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-1888553000</t>
  </si>
  <si>
    <t>https://podminky.urs.cz/item/CS_URS_2025_01/162751117</t>
  </si>
  <si>
    <t>3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</si>
  <si>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</si>
  <si>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</si>
  <si>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-1194074832</t>
  </si>
  <si>
    <t>https://podminky.urs.cz/item/CS_URS_2025_01/162751119</t>
  </si>
  <si>
    <t>50,0</t>
  </si>
  <si>
    <t>50*13 "Přepočtené koeficientem množství</t>
  </si>
  <si>
    <t>171201221</t>
  </si>
  <si>
    <t>Poplatek za uložení stavebního odpadu na skládce (skládkovné) zeminy a kamení zatříděného do Katalogu odpadů pod kódem 17 05 04</t>
  </si>
  <si>
    <t>t</t>
  </si>
  <si>
    <t>119290259</t>
  </si>
  <si>
    <t>https://podminky.urs.cz/item/CS_URS_2025_01/171201221</t>
  </si>
  <si>
    <t>50</t>
  </si>
  <si>
    <t>50*2 "Přepočtené koeficientem množství</t>
  </si>
  <si>
    <t>5</t>
  </si>
  <si>
    <t>181912112</t>
  </si>
  <si>
    <t>Úprava pláně vyrovnáním výškových rozdílů ručně v hornině třídy těžitelnosti I skupiny 3 se zhutněním</t>
  </si>
  <si>
    <t>m2</t>
  </si>
  <si>
    <t>1377392849</t>
  </si>
  <si>
    <t>https://podminky.urs.cz/item/CS_URS_2025_01/181912112</t>
  </si>
  <si>
    <t>10,0*5,0</t>
  </si>
  <si>
    <t>Zakládání</t>
  </si>
  <si>
    <t>6</t>
  </si>
  <si>
    <t>213311113</t>
  </si>
  <si>
    <t>Polštáře zhutněné pod základy z kameniva hrubého drceného, frakce 16 - 63 mm</t>
  </si>
  <si>
    <t>1843658525</t>
  </si>
  <si>
    <t>https://podminky.urs.cz/item/CS_URS_2025_01/213311113</t>
  </si>
  <si>
    <t>10,0*5,0*0,10</t>
  </si>
  <si>
    <t>57</t>
  </si>
  <si>
    <t>213311131</t>
  </si>
  <si>
    <t>Polštáře zhutněné pod základy z kameniva drobného drceného, frakce 0 - 4 mm</t>
  </si>
  <si>
    <t>1708272293</t>
  </si>
  <si>
    <t>https://podminky.urs.cz/item/CS_URS_2025_01/213311131</t>
  </si>
  <si>
    <t>10,0*5,0*0,05</t>
  </si>
  <si>
    <t>998</t>
  </si>
  <si>
    <t>Přesun hmot</t>
  </si>
  <si>
    <t>7</t>
  </si>
  <si>
    <t>998014211</t>
  </si>
  <si>
    <t>Přesun hmot pro budovy a haly občanské výstavby, bydlení, výrobu a služby s nosnou svislou konstrukcí montovanou z dílců kovových vodorovná dopravní vzdálenost do 100 m, pro budovy a haly jednopodlažní</t>
  </si>
  <si>
    <t>-854169553</t>
  </si>
  <si>
    <t>https://podminky.urs.cz/item/CS_URS_2025_01/998014211</t>
  </si>
  <si>
    <t>M</t>
  </si>
  <si>
    <t>Práce a dodávky M</t>
  </si>
  <si>
    <t>21-M</t>
  </si>
  <si>
    <t>Elektromontáže</t>
  </si>
  <si>
    <t>8</t>
  </si>
  <si>
    <t>21017200R</t>
  </si>
  <si>
    <t>Dodávka a montáž trafostanice 2x1250 kVA 22/0,4 kV dle speficikace ze schéma napájení vč. RTU jednotky a jejího oživení</t>
  </si>
  <si>
    <t>kus</t>
  </si>
  <si>
    <t>R položka</t>
  </si>
  <si>
    <t>64</t>
  </si>
  <si>
    <t>666859721</t>
  </si>
  <si>
    <t>"Výkres přehledové schema napájení - DC 1913_PTS" 1</t>
  </si>
  <si>
    <t>9</t>
  </si>
  <si>
    <t>210220020</t>
  </si>
  <si>
    <t>Montáž uzemňovacího vedení s upevněním, propojením a připojením pomocí svorek v zemi s izolací spojů vodičů FeZn páskou průřezu do 120 mm2 v městské zástavbě</t>
  </si>
  <si>
    <t>m</t>
  </si>
  <si>
    <t>1673788919</t>
  </si>
  <si>
    <t>https://podminky.urs.cz/item/CS_URS_2025_01/210220020</t>
  </si>
  <si>
    <t>"uzemnění TS"</t>
  </si>
  <si>
    <t>6,8*5</t>
  </si>
  <si>
    <t>7,8*2</t>
  </si>
  <si>
    <t>Součet</t>
  </si>
  <si>
    <t>10</t>
  </si>
  <si>
    <t>35442062</t>
  </si>
  <si>
    <t>pás zemnící 30x4mm FeZn</t>
  </si>
  <si>
    <t>kg</t>
  </si>
  <si>
    <t>256</t>
  </si>
  <si>
    <t>371034760</t>
  </si>
  <si>
    <t>11</t>
  </si>
  <si>
    <t>35441986</t>
  </si>
  <si>
    <t>svorka odbočovací a spojovací pro pásek 30x4mm, FeZn</t>
  </si>
  <si>
    <t>2022671003</t>
  </si>
  <si>
    <t>35441865</t>
  </si>
  <si>
    <t>svorka FeZn k zemnící tyči - D 28mm</t>
  </si>
  <si>
    <t>591579366</t>
  </si>
  <si>
    <t>13</t>
  </si>
  <si>
    <t>35441895</t>
  </si>
  <si>
    <t>svorka připojovací k připojení kovových částí</t>
  </si>
  <si>
    <t>-1999746887</t>
  </si>
  <si>
    <t>14</t>
  </si>
  <si>
    <t>210280211</t>
  </si>
  <si>
    <t>Měření zemních odporů zemniče prvního nebo samostatného</t>
  </si>
  <si>
    <t>-1819829151</t>
  </si>
  <si>
    <t>https://podminky.urs.cz/item/CS_URS_2025_01/210280211</t>
  </si>
  <si>
    <t>15</t>
  </si>
  <si>
    <t>210280221</t>
  </si>
  <si>
    <t>Měření zemních odporů zemnicí sítě délky pásku do 100 m</t>
  </si>
  <si>
    <t>-1736524745</t>
  </si>
  <si>
    <t>https://podminky.urs.cz/item/CS_URS_2025_01/210280221</t>
  </si>
  <si>
    <t>46-M</t>
  </si>
  <si>
    <t>Zemní práce při extr.mont.pracích</t>
  </si>
  <si>
    <t>16</t>
  </si>
  <si>
    <t>460161112</t>
  </si>
  <si>
    <t>Hloubení kabelových rýh ručně včetně urovnání dna s přemístěním výkopku do vzdálenosti 3 m od okraje jámy nebo s naložením na dopravní prostředek šířky 35 cm hloubky 20 cm v hornině třídy těžitelnosti I skupiny 3</t>
  </si>
  <si>
    <t>-870478858</t>
  </si>
  <si>
    <t>https://podminky.urs.cz/item/CS_URS_2025_01/460161112</t>
  </si>
  <si>
    <t>50,0-7,0-7,0</t>
  </si>
  <si>
    <t>17</t>
  </si>
  <si>
    <t>460161132</t>
  </si>
  <si>
    <t>Hloubení kabelových rýh ručně včetně urovnání dna s přemístěním výkopku do vzdálenosti 3 m od okraje jámy nebo s naložením na dopravní prostředek šířky 35 cm hloubky 40 cm v hornině třídy těžitelnosti I skupiny 3</t>
  </si>
  <si>
    <t>-86753301</t>
  </si>
  <si>
    <t>https://podminky.urs.cz/item/CS_URS_2025_01/460161132</t>
  </si>
  <si>
    <t>7,0</t>
  </si>
  <si>
    <t>18</t>
  </si>
  <si>
    <t>460161172</t>
  </si>
  <si>
    <t>Hloubení kabelových rýh ručně včetně urovnání dna s přemístěním výkopku do vzdálenosti 3 m od okraje jámy nebo s naložením na dopravní prostředek šířky 35 cm hloubky 80 cm v hornině třídy těžitelnosti I skupiny 3</t>
  </si>
  <si>
    <t>-792227440</t>
  </si>
  <si>
    <t>https://podminky.urs.cz/item/CS_URS_2025_01/460161172</t>
  </si>
  <si>
    <t>19</t>
  </si>
  <si>
    <t>460341113</t>
  </si>
  <si>
    <t>Vodorovné přemístění (odvoz) horniny dopravními prostředky včetně složení, bez naložení a rozprostření jakékoliv třídy, na vzdálenost přes 500 do 1000 m</t>
  </si>
  <si>
    <t>2145108153</t>
  </si>
  <si>
    <t>https://podminky.urs.cz/item/CS_URS_2025_01/460341113</t>
  </si>
  <si>
    <t>20</t>
  </si>
  <si>
    <t>460341121</t>
  </si>
  <si>
    <t>Vodorovné přemístění (odvoz) horniny dopravními prostředky včetně složení, bez naložení a rozprostření jakékoliv třídy, na vzdálenost Příplatek k ceně -1113 za každých dalších i započatých 1000 m</t>
  </si>
  <si>
    <t>1297516768</t>
  </si>
  <si>
    <t>https://podminky.urs.cz/item/CS_URS_2025_01/460341121</t>
  </si>
  <si>
    <t>1,638*24 "Přepočtené koeficientem množství</t>
  </si>
  <si>
    <t>460361111</t>
  </si>
  <si>
    <t>Poplatek (skládkovné) za uložení zeminy na skládce zatříděné do Katalogu odpadů pod kódem 17 05 04</t>
  </si>
  <si>
    <t>1719754002</t>
  </si>
  <si>
    <t>https://podminky.urs.cz/item/CS_URS_2025_01/460361111</t>
  </si>
  <si>
    <t>1,638*2 "Přepočtené koeficientem množství</t>
  </si>
  <si>
    <t>22</t>
  </si>
  <si>
    <t>460431122</t>
  </si>
  <si>
    <t>Zásyp kabelových rýh ručně s přemístění sypaniny ze vzdálenosti do 10 m, s uložením výkopku ve vrstvách včetně zhutnění a úpravy povrchu šířky 35 cm hloubky 20 cm z horniny třídy těžitelnosti I skupiny 3</t>
  </si>
  <si>
    <t>-1219583438</t>
  </si>
  <si>
    <t>https://podminky.urs.cz/item/CS_URS_2025_01/460431122</t>
  </si>
  <si>
    <t>23</t>
  </si>
  <si>
    <t>460431142</t>
  </si>
  <si>
    <t>Zásyp kabelových rýh ručně s přemístění sypaniny ze vzdálenosti do 10 m, s uložením výkopku ve vrstvách včetně zhutnění a úpravy povrchu šířky 35 cm hloubky 40 cm z horniny třídy těžitelnosti I skupiny 3</t>
  </si>
  <si>
    <t>-1068427677</t>
  </si>
  <si>
    <t>https://podminky.urs.cz/item/CS_URS_2025_01/460431142</t>
  </si>
  <si>
    <t>24</t>
  </si>
  <si>
    <t>460431182</t>
  </si>
  <si>
    <t>Zásyp kabelových rýh ručně s přemístění sypaniny ze vzdálenosti do 10 m, s uložením výkopku ve vrstvách včetně zhutnění a úpravy povrchu šířky 35 cm hloubky 80 cm z horniny třídy těžitelnosti I skupiny 3</t>
  </si>
  <si>
    <t>165839842</t>
  </si>
  <si>
    <t>https://podminky.urs.cz/item/CS_URS_2025_01/460431182</t>
  </si>
  <si>
    <t>25</t>
  </si>
  <si>
    <t>460481122</t>
  </si>
  <si>
    <t>Úprava pláně ručně v hornině třídy těžitelnosti I skupiny 3 se zhutněním</t>
  </si>
  <si>
    <t>-1389849470</t>
  </si>
  <si>
    <t>https://podminky.urs.cz/item/CS_URS_2025_01/460481122</t>
  </si>
  <si>
    <t>123+50</t>
  </si>
  <si>
    <t>26</t>
  </si>
  <si>
    <t>460791216</t>
  </si>
  <si>
    <t>Montáž trubek ochranných uložených volně do rýhy plastových ohebných, vnitřního průměru přes 133 do 172 mm</t>
  </si>
  <si>
    <t>-1308861485</t>
  </si>
  <si>
    <t>https://podminky.urs.cz/item/CS_URS_2025_01/460791216</t>
  </si>
  <si>
    <t>27</t>
  </si>
  <si>
    <t>34571343</t>
  </si>
  <si>
    <t>trubka elektroinstalační ohebná dvouplášťová korugovaná HDPE (chránička) D 138/160mm</t>
  </si>
  <si>
    <t>1984259757</t>
  </si>
  <si>
    <t>45*1,05 "Přepočtené koeficientem množství</t>
  </si>
  <si>
    <t>28</t>
  </si>
  <si>
    <t>460871143</t>
  </si>
  <si>
    <t>Podklad vozovek a chodníků včetně rozprostření a úpravy ze štěrkodrti, včetně zhutnění, tloušťky přes 10 do 15 cm</t>
  </si>
  <si>
    <t>-231609370</t>
  </si>
  <si>
    <t>https://podminky.urs.cz/item/CS_URS_2025_01/460871143</t>
  </si>
  <si>
    <t>59,0*0,5</t>
  </si>
  <si>
    <t>29</t>
  </si>
  <si>
    <t>460871144</t>
  </si>
  <si>
    <t>Podklad vozovek a chodníků včetně rozprostření a úpravy ze štěrkodrti, včetně zhutnění, tloušťky přes 15 do 20 cm</t>
  </si>
  <si>
    <t>205069958</t>
  </si>
  <si>
    <t>https://podminky.urs.cz/item/CS_URS_2025_01/460871144</t>
  </si>
  <si>
    <t>11,0*0,5</t>
  </si>
  <si>
    <t>30</t>
  </si>
  <si>
    <t>460871154</t>
  </si>
  <si>
    <t>Podklad vozovek a chodníků včetně rozprostření a úpravy z kameniva drceného, včetně zhutnění, tloušťky přes 20 do 25 cm</t>
  </si>
  <si>
    <t>-614269715</t>
  </si>
  <si>
    <t>https://podminky.urs.cz/item/CS_URS_2025_01/460871154</t>
  </si>
  <si>
    <t>31</t>
  </si>
  <si>
    <t>460881213</t>
  </si>
  <si>
    <t>Kryt vozovek a chodníků z asfaltového betonu vrstva ložní, tloušťky 6 cm</t>
  </si>
  <si>
    <t>902000532</t>
  </si>
  <si>
    <t>https://podminky.urs.cz/item/CS_URS_2025_01/460881213</t>
  </si>
  <si>
    <t>11,0*3,0</t>
  </si>
  <si>
    <t>32</t>
  </si>
  <si>
    <t>460881223</t>
  </si>
  <si>
    <t>Kryt vozovek a chodníků z asfaltového betonu vrstva obrusná, tloušťky 5 cm</t>
  </si>
  <si>
    <t>-1471782598</t>
  </si>
  <si>
    <t>https://podminky.urs.cz/item/CS_URS_2025_01/460881223</t>
  </si>
  <si>
    <t>33</t>
  </si>
  <si>
    <t>460881612</t>
  </si>
  <si>
    <t>Kryt vozovek a chodníků kladení dlažby (materiál ve specifikaci) včetně spárování, do lože z kameniva těženého z dlaždic betonových tvarovaných nebo zámkových</t>
  </si>
  <si>
    <t>1774461290</t>
  </si>
  <si>
    <t>https://podminky.urs.cz/item/CS_URS_2025_01/460881612</t>
  </si>
  <si>
    <t>34</t>
  </si>
  <si>
    <t>59245015</t>
  </si>
  <si>
    <t>dlažba zámková betonová tvaru I 200x165mm tl 60mm přírodní</t>
  </si>
  <si>
    <t>-228606475</t>
  </si>
  <si>
    <t>123*0,1 "Přepočtené koeficientem množství</t>
  </si>
  <si>
    <t>35</t>
  </si>
  <si>
    <t>460891221</t>
  </si>
  <si>
    <t>Osazení obrubníku se zřízením lože, s vyplněním a zatřením spár betonového silničního stojatého, do lože z betonu prostého</t>
  </si>
  <si>
    <t>-1773254112</t>
  </si>
  <si>
    <t>https://podminky.urs.cz/item/CS_URS_2025_01/460891221</t>
  </si>
  <si>
    <t>36</t>
  </si>
  <si>
    <t>59217078</t>
  </si>
  <si>
    <t>obrubník silniční obloukový betonový R 0,5-2m 150x250mm</t>
  </si>
  <si>
    <t>690383130</t>
  </si>
  <si>
    <t>4*1,02 "Přepočtené koeficientem množství</t>
  </si>
  <si>
    <t>37</t>
  </si>
  <si>
    <t>59217031</t>
  </si>
  <si>
    <t>obrubník silniční betonový 1000x150x250mm</t>
  </si>
  <si>
    <t>561912944</t>
  </si>
  <si>
    <t>2*1,02 "Přepočtené koeficientem množství</t>
  </si>
  <si>
    <t>38</t>
  </si>
  <si>
    <t>468021221</t>
  </si>
  <si>
    <t>Vytrhání dlažby včetně ručního rozebrání, vytřídění, odhozu na hromady nebo naložení na dopravní prostředek a očistění kostek nebo dlaždic z pískového podkladu z dlaždic zámkových, spáry nezalité</t>
  </si>
  <si>
    <t>-551267475</t>
  </si>
  <si>
    <t>https://podminky.urs.cz/item/CS_URS_2025_01/468021221</t>
  </si>
  <si>
    <t>39</t>
  </si>
  <si>
    <t>468031221</t>
  </si>
  <si>
    <t>Vytrhání obrub s odkopáním horniny a lože, s odhozením nebo naložením na dopravní prostředek stojatých silničních</t>
  </si>
  <si>
    <t>2055187273</t>
  </si>
  <si>
    <t>https://podminky.urs.cz/item/CS_URS_2025_01/468031221</t>
  </si>
  <si>
    <t>40</t>
  </si>
  <si>
    <t>919732221.1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</si>
  <si>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</si>
  <si>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-966567516</t>
  </si>
  <si>
    <t>https://podminky.urs.cz/item/CS_URS_2025_01/919732221.1</t>
  </si>
  <si>
    <t>22,0</t>
  </si>
  <si>
    <t>41</t>
  </si>
  <si>
    <t>468011123</t>
  </si>
  <si>
    <t>Odstranění podkladů nebo krytů komunikací včetně rozpojení na kusy a zarovnání styčné spáry z kameniva drceného, tloušťky přes 20 do 30 cm</t>
  </si>
  <si>
    <t>527316779</t>
  </si>
  <si>
    <t>https://podminky.urs.cz/item/CS_URS_2025_01/468011123</t>
  </si>
  <si>
    <t>42</t>
  </si>
  <si>
    <t>468011143</t>
  </si>
  <si>
    <t>Odstranění podkladů nebo krytů komunikací včetně rozpojení na kusy a zarovnání styčné spáry ze živice, tloušťky přes 10 do 15 cm</t>
  </si>
  <si>
    <t>-758491611</t>
  </si>
  <si>
    <t>https://podminky.urs.cz/item/CS_URS_2025_01/468011143</t>
  </si>
  <si>
    <t>11,0*3</t>
  </si>
  <si>
    <t>43</t>
  </si>
  <si>
    <t>468041123</t>
  </si>
  <si>
    <t>Řezání spár v podkladu nebo krytu živičném, tloušťky přes 10 do 15 cm</t>
  </si>
  <si>
    <t>-88111002</t>
  </si>
  <si>
    <t>https://podminky.urs.cz/item/CS_URS_2025_01/468041123</t>
  </si>
  <si>
    <t>44</t>
  </si>
  <si>
    <t>469972111</t>
  </si>
  <si>
    <t>Odvoz suti a vybouraných hmot odvoz suti a vybouraných hmot do 1 km</t>
  </si>
  <si>
    <t>-1074686272</t>
  </si>
  <si>
    <t>https://podminky.urs.cz/item/CS_URS_2025_01/469972111</t>
  </si>
  <si>
    <t>45</t>
  </si>
  <si>
    <t>469972121</t>
  </si>
  <si>
    <t>Odvoz suti a vybouraných hmot odvoz suti a vybouraných hmot Příplatek k ceně za každý další i započatý 1 km</t>
  </si>
  <si>
    <t>-1284811066</t>
  </si>
  <si>
    <t>https://podminky.urs.cz/item/CS_URS_2025_01/469972121</t>
  </si>
  <si>
    <t>12,848*24 "Přepočtené koeficientem množství</t>
  </si>
  <si>
    <t>46</t>
  </si>
  <si>
    <t>469973117</t>
  </si>
  <si>
    <t>Poplatek za uložení stavebního odpadu (skládkovné) na skládce asfaltového bez obsahu dehtu zatříděného do Katalogu odpadů pod kódem 17 03 02</t>
  </si>
  <si>
    <t>2083886017</t>
  </si>
  <si>
    <t>https://podminky.urs.cz/item/CS_URS_2025_01/469973117</t>
  </si>
  <si>
    <t>47</t>
  </si>
  <si>
    <t>997221873.1</t>
  </si>
  <si>
    <t>Poplatek za uložení stavebního odpadu na recyklační skládce (skládkovné) zeminy a kamení zatříděného do Katalogu odpadů pod kódem 17 05 04</t>
  </si>
  <si>
    <t>-1569571116</t>
  </si>
  <si>
    <t>https://podminky.urs.cz/item/CS_URS_2025_01/997221873.1</t>
  </si>
  <si>
    <t>48</t>
  </si>
  <si>
    <t>469981111</t>
  </si>
  <si>
    <t>Přesun hmot pro pomocné stavební práce při elektromontážích dopravní vzdálenost do 1 000 m</t>
  </si>
  <si>
    <t>-741204654</t>
  </si>
  <si>
    <t>https://podminky.urs.cz/item/CS_URS_2025_01/469981111</t>
  </si>
  <si>
    <t>HZS</t>
  </si>
  <si>
    <t>Hodinové zúčtovací sazby</t>
  </si>
  <si>
    <t>49</t>
  </si>
  <si>
    <t>HZS3132</t>
  </si>
  <si>
    <t>Hodinové zúčtovací sazby montáží technologických zařízení při externích montážích elektromontér VN a VVN odborný</t>
  </si>
  <si>
    <t>hod</t>
  </si>
  <si>
    <t>512</t>
  </si>
  <si>
    <t>1749097259</t>
  </si>
  <si>
    <t>https://podminky.urs.cz/item/CS_URS_2025_01/HZS3132</t>
  </si>
  <si>
    <t>"zakončení VN vedení v poli č. 01 vč. VN konektorů a připojení"</t>
  </si>
  <si>
    <t>16,0</t>
  </si>
  <si>
    <t>VRN</t>
  </si>
  <si>
    <t>Vedlejší rozpočtové náklady</t>
  </si>
  <si>
    <t>VRN1</t>
  </si>
  <si>
    <t>Průzkumné, geodetické a projektové práce</t>
  </si>
  <si>
    <t>013254000.1</t>
  </si>
  <si>
    <t>Dokumentace skutečného provedení stavby</t>
  </si>
  <si>
    <t>kpl</t>
  </si>
  <si>
    <t>1024</t>
  </si>
  <si>
    <t>-2115410351</t>
  </si>
  <si>
    <t>https://podminky.urs.cz/item/CS_URS_2025_01/013254000.1</t>
  </si>
  <si>
    <t>VRN3</t>
  </si>
  <si>
    <t>Zařízení staveniště</t>
  </si>
  <si>
    <t>51</t>
  </si>
  <si>
    <t>030001000.1</t>
  </si>
  <si>
    <t>-1461517904</t>
  </si>
  <si>
    <t>https://podminky.urs.cz/item/CS_URS_2025_01/030001000.1</t>
  </si>
  <si>
    <t>VRN4</t>
  </si>
  <si>
    <t>Inženýrská činnost</t>
  </si>
  <si>
    <t>52</t>
  </si>
  <si>
    <t>041403000.1</t>
  </si>
  <si>
    <t>Bezpečnost a ochrana zdraví při práci na staveništi</t>
  </si>
  <si>
    <t>1415047666</t>
  </si>
  <si>
    <t>https://podminky.urs.cz/item/CS_URS_2025_01/041403000.1</t>
  </si>
  <si>
    <t>"Manipulace VN, NN, příkaz B" 1</t>
  </si>
  <si>
    <t>53</t>
  </si>
  <si>
    <t>043103000.1</t>
  </si>
  <si>
    <t>Zkoušky</t>
  </si>
  <si>
    <t>-1915211903</t>
  </si>
  <si>
    <t>https://podminky.urs.cz/item/CS_URS_2025_01/043103000.1</t>
  </si>
  <si>
    <t>"Oživení a odzkoušení" 1</t>
  </si>
  <si>
    <t>54</t>
  </si>
  <si>
    <t>045303000.1</t>
  </si>
  <si>
    <t>Koordinační činnost</t>
  </si>
  <si>
    <t>2026916372</t>
  </si>
  <si>
    <t>https://podminky.urs.cz/item/CS_URS_2025_01/045303000.1</t>
  </si>
  <si>
    <t>"Koordinace prací s provozem dopravího podniku" 1</t>
  </si>
  <si>
    <t>VRN6</t>
  </si>
  <si>
    <t>Územní vlivy</t>
  </si>
  <si>
    <t>55</t>
  </si>
  <si>
    <t>065103000.1</t>
  </si>
  <si>
    <t>Mimostaveništní doprava materiálů a výrobků</t>
  </si>
  <si>
    <t>1602145</t>
  </si>
  <si>
    <t>https://podminky.urs.cz/item/CS_URS_2025_01/065103000.1</t>
  </si>
  <si>
    <t>VRN9</t>
  </si>
  <si>
    <t>Ostatní náklady</t>
  </si>
  <si>
    <t>56</t>
  </si>
  <si>
    <t>092203000.1</t>
  </si>
  <si>
    <t>Náklady na zaškolení</t>
  </si>
  <si>
    <t>405542518</t>
  </si>
  <si>
    <t>https://podminky.urs.cz/item/CS_URS_2025_01/092203000.1</t>
  </si>
  <si>
    <t>0720243 - SO04 – Stavba dobíjecí infrastruktury</t>
  </si>
  <si>
    <t>PSV - Práce a dodávky PSV</t>
  </si>
  <si>
    <t xml:space="preserve">    741 - Elektroinstalace - silnoproud</t>
  </si>
  <si>
    <t xml:space="preserve">    22-M - Montáže technologických zařízení pro dopravní stavby</t>
  </si>
  <si>
    <t>131213701</t>
  </si>
  <si>
    <t>Hloubení nezapažených jam ručně s urovnáním dna do předepsaného profilu a spádu v hornině třídy těžitelnosti I skupiny 3 soudržných</t>
  </si>
  <si>
    <t>1998978348</t>
  </si>
  <si>
    <t>https://podminky.urs.cz/item/CS_URS_2025_01/131213701</t>
  </si>
  <si>
    <t>"Stožáry VO" 6*0,5*0,5*0,8</t>
  </si>
  <si>
    <t>"Nabíjecí stanice" 11*0,5</t>
  </si>
  <si>
    <t>"Startovací a koncové jámy" 4*2</t>
  </si>
  <si>
    <t>1951512146</t>
  </si>
  <si>
    <t>-196337247</t>
  </si>
  <si>
    <t>6,7*13 "Přepočtené koeficientem množství</t>
  </si>
  <si>
    <t>-293125217</t>
  </si>
  <si>
    <t>6,7*2 "Přepočtené koeficientem množství</t>
  </si>
  <si>
    <t>101</t>
  </si>
  <si>
    <t>174111101</t>
  </si>
  <si>
    <t>Zásyp sypaninou z jakékoliv horniny ručně s uložením výkopku ve vrstvách se zhutněním jam, šachet, rýh nebo kolem objektů v těchto vykopávkách</t>
  </si>
  <si>
    <t>890752076</t>
  </si>
  <si>
    <t>https://podminky.urs.cz/item/CS_URS_2025_01/174111101</t>
  </si>
  <si>
    <t>"Startovací a koncové jámy" 8,0</t>
  </si>
  <si>
    <t>275313811</t>
  </si>
  <si>
    <t>Základy z betonu prostého patky a bloky z betonu kamenem neprokládaného tř. C 25/30</t>
  </si>
  <si>
    <t>1628130006</t>
  </si>
  <si>
    <t>https://podminky.urs.cz/item/CS_URS_2025_01/275313811</t>
  </si>
  <si>
    <t>275351121</t>
  </si>
  <si>
    <t>Bednění základů patek zřízení</t>
  </si>
  <si>
    <t>-1777068636</t>
  </si>
  <si>
    <t>https://podminky.urs.cz/item/CS_URS_2025_01/275351121</t>
  </si>
  <si>
    <t>"Stožáry VO" 6*0,5*4*0,8</t>
  </si>
  <si>
    <t>"Nabíjecí stanice" 11*2</t>
  </si>
  <si>
    <t>275351122</t>
  </si>
  <si>
    <t>Bednění základů patek odstranění</t>
  </si>
  <si>
    <t>-399867841</t>
  </si>
  <si>
    <t>https://podminky.urs.cz/item/CS_URS_2025_01/275351122</t>
  </si>
  <si>
    <t>580140449</t>
  </si>
  <si>
    <t>PSV</t>
  </si>
  <si>
    <t>Práce a dodávky PSV</t>
  </si>
  <si>
    <t>741</t>
  </si>
  <si>
    <t>Elektroinstalace - silnoproud</t>
  </si>
  <si>
    <t>741130003</t>
  </si>
  <si>
    <t>Ukončení vodičů izolovaných s označením a zapojením v rozváděči nebo na přístroji, průřezu žíly do 4 mm2</t>
  </si>
  <si>
    <t>-1869980036</t>
  </si>
  <si>
    <t>https://podminky.urs.cz/item/CS_URS_2025_01/741130003</t>
  </si>
  <si>
    <t>741132484</t>
  </si>
  <si>
    <t>Ukončení kabelů nebo vodičů koncovkou nebo s vývodkou přírubovou jednocestnou, kabelů nebo vodičů klasických s papírovou izolací, stíněním nebo pancířem, počtu a průřezu žil 4x185 mm2</t>
  </si>
  <si>
    <t>1142589772</t>
  </si>
  <si>
    <t>https://podminky.urs.cz/item/CS_URS_2025_01/741132484</t>
  </si>
  <si>
    <t>35436554</t>
  </si>
  <si>
    <t>koncovka kabelová venkovní, 150-240mm2 dl 650mm</t>
  </si>
  <si>
    <t>-808317616</t>
  </si>
  <si>
    <t>741136024</t>
  </si>
  <si>
    <t>Propojení kabelů nebo vodičů spojkou venkovní teplem smršťovací kabelů silových celoplastových a s papírovou izolací - přechodových počtu a průřezu žil 4x185 až 300 mm2</t>
  </si>
  <si>
    <t>100949033</t>
  </si>
  <si>
    <t>https://podminky.urs.cz/item/CS_URS_2025_01/741136024</t>
  </si>
  <si>
    <t>741311071</t>
  </si>
  <si>
    <t>Montáž spínačů speciálních se zapojením vodičů tlačítka nouzového zastavení/vypnutí TOTAL STOP přisazeného nebo nástěnného</t>
  </si>
  <si>
    <t>1466197069</t>
  </si>
  <si>
    <t>https://podminky.urs.cz/item/CS_URS_2025_01/741311071</t>
  </si>
  <si>
    <t>34532002</t>
  </si>
  <si>
    <t>ovládač nouzového zastavení s aretací 1V+1Z 3A 240V AC</t>
  </si>
  <si>
    <t>-386644709</t>
  </si>
  <si>
    <t>741313082</t>
  </si>
  <si>
    <t>Montáž zásuvek domovních se zapojením vodičů šroubové připojení venkovní nebo mokré, provedení 2P + PE</t>
  </si>
  <si>
    <t>1152658714</t>
  </si>
  <si>
    <t>https://podminky.urs.cz/item/CS_URS_2025_01/741313082</t>
  </si>
  <si>
    <t>34555229</t>
  </si>
  <si>
    <t>zásuvka nástěnná jednonásobná s víčkem, IP44, šroubové svorky</t>
  </si>
  <si>
    <t>650554053</t>
  </si>
  <si>
    <t>210102263</t>
  </si>
  <si>
    <t>Ukončení kabelů uzávěry nebo formami se zapojením uzávěry kabelů silových do 1 kV celoplastových, typ 4x50 až 120</t>
  </si>
  <si>
    <t>907812974</t>
  </si>
  <si>
    <t>https://podminky.urs.cz/item/CS_URS_2025_01/210102263</t>
  </si>
  <si>
    <t>"Ukončeni a připojení kabelů silových do volného vývodu v TS" 115</t>
  </si>
  <si>
    <t>210103002</t>
  </si>
  <si>
    <t>Montáž vložky těsnicí pro chráničku nebo kabel do prostupových vývrtů nebo pažnic DN 80, průměru trubky nebo kabelu d 40</t>
  </si>
  <si>
    <t>362873627</t>
  </si>
  <si>
    <t>https://podminky.urs.cz/item/CS_URS_2025_01/210103002</t>
  </si>
  <si>
    <t>48487005</t>
  </si>
  <si>
    <t>vložka těsnící nedělená, pažnice/vývrt DN 80, potrubí d 40</t>
  </si>
  <si>
    <t>-2004121840</t>
  </si>
  <si>
    <t>210203901</t>
  </si>
  <si>
    <t>Montáž svítidel LED se zapojením vodičů průmyslových nebo venkovních na výložník nebo dřík</t>
  </si>
  <si>
    <t>-1913137465</t>
  </si>
  <si>
    <t>https://podminky.urs.cz/item/CS_URS_2025_01/210203901</t>
  </si>
  <si>
    <t>34774000</t>
  </si>
  <si>
    <t>svítidlo veřejného osvětlení na výložník zdroj LED 29,6W 3054lm 4000K</t>
  </si>
  <si>
    <t>128</t>
  </si>
  <si>
    <t>-1075384226</t>
  </si>
  <si>
    <t>210204011</t>
  </si>
  <si>
    <t>Montáž stožárů osvětlení samostatně stojících ocelových, délky do 12 m</t>
  </si>
  <si>
    <t>-1679424655</t>
  </si>
  <si>
    <t>https://podminky.urs.cz/item/CS_URS_2025_01/210204011</t>
  </si>
  <si>
    <t>31674064</t>
  </si>
  <si>
    <t>stožár osvětlovací sadový Pz 133/89/60 v 4,5m</t>
  </si>
  <si>
    <t>82173131</t>
  </si>
  <si>
    <t>210204103</t>
  </si>
  <si>
    <t>Montáž výložníků osvětlení jednoramenných sloupových, hmotnosti do 35 kg</t>
  </si>
  <si>
    <t>-1305911431</t>
  </si>
  <si>
    <t>https://podminky.urs.cz/item/CS_URS_2025_01/210204103</t>
  </si>
  <si>
    <t>31674001</t>
  </si>
  <si>
    <t>výložník rovný jednoduchý k osvětlovacím stožárům uličním vyložení 1000mm</t>
  </si>
  <si>
    <t>-1812165203</t>
  </si>
  <si>
    <t>210204201</t>
  </si>
  <si>
    <t>Montáž elektrovýzbroje stožárů osvětlení 1 okruh</t>
  </si>
  <si>
    <t>-125448842</t>
  </si>
  <si>
    <t>https://podminky.urs.cz/item/CS_URS_2025_01/210204201</t>
  </si>
  <si>
    <t>31674129</t>
  </si>
  <si>
    <t>výzbroj stožárová SV 6.6.4</t>
  </si>
  <si>
    <t>960672431</t>
  </si>
  <si>
    <t>-1711304901</t>
  </si>
  <si>
    <t>-1735292818</t>
  </si>
  <si>
    <t>35441996</t>
  </si>
  <si>
    <t>svorka odbočovací a spojovací pro spojování kruhových a páskových vodičů, FeZn</t>
  </si>
  <si>
    <t>361572440</t>
  </si>
  <si>
    <t>210220022</t>
  </si>
  <si>
    <t>Montáž uzemňovacího vedení s upevněním, propojením a připojením pomocí svorek v zemi s izolací spojů vodičů FeZn drátem nebo lanem průměru do 10 mm v městské zástavbě</t>
  </si>
  <si>
    <t>641921075</t>
  </si>
  <si>
    <t>https://podminky.urs.cz/item/CS_URS_2025_01/210220022</t>
  </si>
  <si>
    <t>35441073</t>
  </si>
  <si>
    <t>drát D 10mm FeZn</t>
  </si>
  <si>
    <t>16554398</t>
  </si>
  <si>
    <t>-957643149</t>
  </si>
  <si>
    <t>210250801</t>
  </si>
  <si>
    <t>Montáž nabíjecí stanice pro elektromobily stojanové včetně zapojení</t>
  </si>
  <si>
    <t>1443714151</t>
  </si>
  <si>
    <t>https://podminky.urs.cz/item/CS_URS_2025_01/210250801</t>
  </si>
  <si>
    <t>RMAT0003</t>
  </si>
  <si>
    <t xml:space="preserve">rychlonabíjecí stanice 150 kW </t>
  </si>
  <si>
    <t>-1133532219</t>
  </si>
  <si>
    <t>21025080R</t>
  </si>
  <si>
    <t>Montáž nabíjecí stanice pro pomalé dobíjení min. 120 kW (2*60 kW)</t>
  </si>
  <si>
    <t>-229834050</t>
  </si>
  <si>
    <t>RMAT0004</t>
  </si>
  <si>
    <t>nabíjecí stanice pro pomalé dobíjení min. 120 kW (2*60 kW)</t>
  </si>
  <si>
    <t>-641256659</t>
  </si>
  <si>
    <t>210250802</t>
  </si>
  <si>
    <t>Montáž nabíjecí stanice pro elektromobily stojanové oživení stanice</t>
  </si>
  <si>
    <t>-1726764709</t>
  </si>
  <si>
    <t>https://podminky.urs.cz/item/CS_URS_2025_01/210250802</t>
  </si>
  <si>
    <t>210250803</t>
  </si>
  <si>
    <t>Montáž nabíjecí stanice pro elektromobily stojanové revize stanice</t>
  </si>
  <si>
    <t>-1284748841</t>
  </si>
  <si>
    <t>https://podminky.urs.cz/item/CS_URS_2025_01/210250803</t>
  </si>
  <si>
    <t>-196309788</t>
  </si>
  <si>
    <t>210280215</t>
  </si>
  <si>
    <t>Měření zemních odporů zemniče Příplatek k ceně za každý další zemnič v síti</t>
  </si>
  <si>
    <t>910522882</t>
  </si>
  <si>
    <t>https://podminky.urs.cz/item/CS_URS_2025_01/210280215</t>
  </si>
  <si>
    <t>210280222</t>
  </si>
  <si>
    <t>Měření zemních odporů zemnicí sítě délky pásku přes 100 do 200 m</t>
  </si>
  <si>
    <t>895306469</t>
  </si>
  <si>
    <t>https://podminky.urs.cz/item/CS_URS_2025_01/210280222</t>
  </si>
  <si>
    <t>97</t>
  </si>
  <si>
    <t>21081204R</t>
  </si>
  <si>
    <t>Montáž kabelu 5x 1-YY 185</t>
  </si>
  <si>
    <t>-1079282162</t>
  </si>
  <si>
    <t>98</t>
  </si>
  <si>
    <t>3411150R</t>
  </si>
  <si>
    <t>kabel 5x 1-YY 185</t>
  </si>
  <si>
    <t>-1978651631</t>
  </si>
  <si>
    <t>465*1,15 "Přepočtené koeficientem množství</t>
  </si>
  <si>
    <t>100</t>
  </si>
  <si>
    <t>21081204R2</t>
  </si>
  <si>
    <t>Montáž kabelu 5x 1-YY 240</t>
  </si>
  <si>
    <t>2115666606</t>
  </si>
  <si>
    <t>99</t>
  </si>
  <si>
    <t>3411150R2</t>
  </si>
  <si>
    <t xml:space="preserve">kabel 5x 1-YY 240_x000d_
</t>
  </si>
  <si>
    <t>-219372751</t>
  </si>
  <si>
    <t>100*1,15 "Přepočtené koeficientem množství</t>
  </si>
  <si>
    <t>210812061</t>
  </si>
  <si>
    <t>Montáž izolovaných kabelů měděných do 1 kV bez ukončení plných nebo laněných kulatých (např. CYKY, CHKE-R) uložených volně nebo v liště počtu a průřezu žil 5x1,5 až 2,5 mm2</t>
  </si>
  <si>
    <t>-2081789834</t>
  </si>
  <si>
    <t>https://podminky.urs.cz/item/CS_URS_2025_01/210812061</t>
  </si>
  <si>
    <t>34111094</t>
  </si>
  <si>
    <t>kabel instalační jádro Cu plné izolace PVC plášť PVC 450/750V (CYKY) 5x2,5mm2</t>
  </si>
  <si>
    <t>418025088</t>
  </si>
  <si>
    <t>210812063</t>
  </si>
  <si>
    <t>Montáž izolovaných kabelů měděných do 1 kV bez ukončení plných nebo laněných kulatých (např. CYKY, CHKE-R) uložených volně nebo v liště počtu a průřezu žil 5x4 až 6 mm2</t>
  </si>
  <si>
    <t>-522831424</t>
  </si>
  <si>
    <t>https://podminky.urs.cz/item/CS_URS_2025_01/210812063</t>
  </si>
  <si>
    <t>34111098</t>
  </si>
  <si>
    <t>kabel instalační jádro Cu plné izolace PVC plášť PVC 450/750V (CYKY) 5x4mm2</t>
  </si>
  <si>
    <t>-888967845</t>
  </si>
  <si>
    <t>210812071</t>
  </si>
  <si>
    <t>Montáž izolovaných kabelů měděných do 1 kV bez ukončení plných nebo laněných kulatých (např. CYKY, CHKE-R) uložených volně nebo v liště počtu a průřezu žil 7x1,5 až 2,5 mm2</t>
  </si>
  <si>
    <t>306429076</t>
  </si>
  <si>
    <t>https://podminky.urs.cz/item/CS_URS_2025_01/210812071</t>
  </si>
  <si>
    <t>34111110</t>
  </si>
  <si>
    <t>kabel instalační jádro Cu plné izolace PVC plášť PVC 450/750V (CYKY) 7x1,5mm2</t>
  </si>
  <si>
    <t>637656000</t>
  </si>
  <si>
    <t>210900604</t>
  </si>
  <si>
    <t>Montáž izolovaných vodičů hliníkových do 1 kV bez ukončení plných nebo laněných (např. AY, AYY) uložených volně průřezu žíly 150 až 185 mm2</t>
  </si>
  <si>
    <t>1070773798</t>
  </si>
  <si>
    <t>https://podminky.urs.cz/item/CS_URS_2025_01/210900604</t>
  </si>
  <si>
    <t>122637R</t>
  </si>
  <si>
    <t>KABEL YY-JZ 5X1</t>
  </si>
  <si>
    <t>261702230</t>
  </si>
  <si>
    <t>22-M</t>
  </si>
  <si>
    <t>Montáže technologických zařízení pro dopravní stavby</t>
  </si>
  <si>
    <t>220060771</t>
  </si>
  <si>
    <t>Montáž kabelu sdělovacího párového volně uloženého včetně přistavení kabelového bubnu ke kabelové komoře nebo telekomunikačnímu kanálku, pročištění otvoru v tvárnicové, žlabové nebo trubkové trase a zatažení kabelu, odříznutí kabelu, uzavření konců a uzavření kabelu ručně zatahovaného TCEKE, TCEKFE, TCEKFY, TCEKEZE -Y, TCEKPFLEY, TCEKPFLEZE -Y s jádrem 1,00 mm 1 až 7 P</t>
  </si>
  <si>
    <t>-1831102985</t>
  </si>
  <si>
    <t>https://podminky.urs.cz/item/CS_URS_2025_01/220060771</t>
  </si>
  <si>
    <t>34126167</t>
  </si>
  <si>
    <t>kabel sdělovací podélně vodotěsný stíněný laminovanou Al folií jádro Cu plné izolace foam-skin PE plášť PE 150V (TCEPKPFLE) 3x4x0,8mm2</t>
  </si>
  <si>
    <t>-1781873967</t>
  </si>
  <si>
    <t>320*1,15 "Přepočtené koeficientem množství</t>
  </si>
  <si>
    <t>460010024</t>
  </si>
  <si>
    <t>Vytyčení trasy vedení kabelového (podzemního) v zastavěném prostoru</t>
  </si>
  <si>
    <t>km</t>
  </si>
  <si>
    <t>-603101281</t>
  </si>
  <si>
    <t>https://podminky.urs.cz/item/CS_URS_2025_01/460010024</t>
  </si>
  <si>
    <t>460010025</t>
  </si>
  <si>
    <t>Vytyčení trasy inženýrských sítí v zastavěném prostoru</t>
  </si>
  <si>
    <t>-625921910</t>
  </si>
  <si>
    <t>https://podminky.urs.cz/item/CS_URS_2025_01/460010025</t>
  </si>
  <si>
    <t>460061171</t>
  </si>
  <si>
    <t>Zabezpečení výkopu a objektů výstražná páska včetně dodávky materiálu zřízení a odstranění</t>
  </si>
  <si>
    <t>384560949</t>
  </si>
  <si>
    <t>https://podminky.urs.cz/item/CS_URS_2025_01/460061171</t>
  </si>
  <si>
    <t>72*2 "Přepočtené koeficientem množství</t>
  </si>
  <si>
    <t>58</t>
  </si>
  <si>
    <t>460161852</t>
  </si>
  <si>
    <t>Hloubení kabelových rýh ručně včetně urovnání dna s přemístěním výkopku do vzdálenosti 3 m od okraje jámy nebo s naložením na dopravní prostředek šířky 100 cm hloubky 90 cm v hornině třídy těžitelnosti I skupiny 3</t>
  </si>
  <si>
    <t>-623077768</t>
  </si>
  <si>
    <t>https://podminky.urs.cz/item/CS_URS_2025_01/460161852</t>
  </si>
  <si>
    <t>59</t>
  </si>
  <si>
    <t>941383914</t>
  </si>
  <si>
    <t>60</t>
  </si>
  <si>
    <t>-1025710284</t>
  </si>
  <si>
    <t>9,36*24 "Přepočtené koeficientem množství</t>
  </si>
  <si>
    <t>61</t>
  </si>
  <si>
    <t>-246861049</t>
  </si>
  <si>
    <t>9,36*2 "Přepočtené koeficientem množství</t>
  </si>
  <si>
    <t>62</t>
  </si>
  <si>
    <t>460431872</t>
  </si>
  <si>
    <t>Zásyp kabelových rýh ručně s přemístění sypaniny ze vzdálenosti do 10 m, s uložením výkopku ve vrstvách včetně zhutnění a úpravy povrchu šířky 100 cm hloubky 90 cm z horniny třídy těžitelnosti I skupiny 3</t>
  </si>
  <si>
    <t>503726392</t>
  </si>
  <si>
    <t>https://podminky.urs.cz/item/CS_URS_2025_01/460431872</t>
  </si>
  <si>
    <t>63</t>
  </si>
  <si>
    <t>460631122</t>
  </si>
  <si>
    <t>Zemní protlaky neřízený zemní protlak (krtek) v hornině třídy těžitelnosti I a II skupiny 3 a 4 průměr protlaku přes 50 do 63 mm</t>
  </si>
  <si>
    <t>-1831251364</t>
  </si>
  <si>
    <t>https://podminky.urs.cz/item/CS_URS_2025_01/460631122</t>
  </si>
  <si>
    <t>14011036</t>
  </si>
  <si>
    <t>trubka ocelová bezešvá hladká jakost 11 353 60,3x4,0mm</t>
  </si>
  <si>
    <t>1866288951</t>
  </si>
  <si>
    <t>30*1,03 "Přepočtené koeficientem množství</t>
  </si>
  <si>
    <t>65</t>
  </si>
  <si>
    <t>460631125</t>
  </si>
  <si>
    <t>Zemní protlaky neřízený zemní protlak (krtek) v hornině třídy těžitelnosti I a II skupiny 3 a 4 průměr protlaku přes 90 do 110 mm</t>
  </si>
  <si>
    <t>-1637054762</t>
  </si>
  <si>
    <t>https://podminky.urs.cz/item/CS_URS_2025_01/460631125</t>
  </si>
  <si>
    <t>66</t>
  </si>
  <si>
    <t>55283912</t>
  </si>
  <si>
    <t>trubka ocelová bezešvá hladká jakost 11 353 102x3,6mm</t>
  </si>
  <si>
    <t>-1758833208</t>
  </si>
  <si>
    <t>67</t>
  </si>
  <si>
    <t>460661115</t>
  </si>
  <si>
    <t>Kabelové lože z písku včetně podsypu, zhutnění a urovnání povrchu pro kabely nn bez zakrytí, šířky přes 80 do 100 cm</t>
  </si>
  <si>
    <t>1082378289</t>
  </si>
  <si>
    <t>https://podminky.urs.cz/item/CS_URS_2025_01/460661115</t>
  </si>
  <si>
    <t>68</t>
  </si>
  <si>
    <t>460671113</t>
  </si>
  <si>
    <t>Výstražné prvky pro krytí kabelů včetně vyrovnání povrchu rýhy, rozvinutí a uložení fólie, šířky přes 25 do 35 cm</t>
  </si>
  <si>
    <t>-1533106345</t>
  </si>
  <si>
    <t>https://podminky.urs.cz/item/CS_URS_2025_01/460671113</t>
  </si>
  <si>
    <t>69</t>
  </si>
  <si>
    <t>460791213</t>
  </si>
  <si>
    <t>Montáž trubek ochranných uložených volně do rýhy plastových ohebných, vnitřního průměru přes 50 do 90 mm</t>
  </si>
  <si>
    <t>456180063</t>
  </si>
  <si>
    <t>https://podminky.urs.cz/item/CS_URS_2025_01/460791213</t>
  </si>
  <si>
    <t>70</t>
  </si>
  <si>
    <t>34571353</t>
  </si>
  <si>
    <t>trubka elektroinstalační ohebná dvouplášťová korugovaná HDPE (chránička) D 61/75mm</t>
  </si>
  <si>
    <t>1949517836</t>
  </si>
  <si>
    <t>280*1,05 "Přepočtené koeficientem množství</t>
  </si>
  <si>
    <t>71</t>
  </si>
  <si>
    <t>-1711983019</t>
  </si>
  <si>
    <t>40,0</t>
  </si>
  <si>
    <t>72</t>
  </si>
  <si>
    <t>1364789075</t>
  </si>
  <si>
    <t>12,50*0,65</t>
  </si>
  <si>
    <t>73</t>
  </si>
  <si>
    <t>646682425</t>
  </si>
  <si>
    <t>74</t>
  </si>
  <si>
    <t>-2022140157</t>
  </si>
  <si>
    <t>12,50*3,0</t>
  </si>
  <si>
    <t>75</t>
  </si>
  <si>
    <t>-63418451</t>
  </si>
  <si>
    <t>76</t>
  </si>
  <si>
    <t>-1050851308</t>
  </si>
  <si>
    <t>77</t>
  </si>
  <si>
    <t>24573793</t>
  </si>
  <si>
    <t>40*0,1 "Přepočtené koeficientem množství</t>
  </si>
  <si>
    <t>78</t>
  </si>
  <si>
    <t>812132908</t>
  </si>
  <si>
    <t>12,50*3</t>
  </si>
  <si>
    <t>79</t>
  </si>
  <si>
    <t>-672609135</t>
  </si>
  <si>
    <t>12,5*3</t>
  </si>
  <si>
    <t>80</t>
  </si>
  <si>
    <t>-818784169</t>
  </si>
  <si>
    <t>81</t>
  </si>
  <si>
    <t>759318873</t>
  </si>
  <si>
    <t>(12,5+3)*2</t>
  </si>
  <si>
    <t>82</t>
  </si>
  <si>
    <t>-1237927198</t>
  </si>
  <si>
    <t>83</t>
  </si>
  <si>
    <t>-2113543764</t>
  </si>
  <si>
    <t>28,35*24 "Přepočtené koeficientem množství</t>
  </si>
  <si>
    <t>84</t>
  </si>
  <si>
    <t>2032304518</t>
  </si>
  <si>
    <t>85</t>
  </si>
  <si>
    <t>-1211529600</t>
  </si>
  <si>
    <t>86</t>
  </si>
  <si>
    <t>1270712383</t>
  </si>
  <si>
    <t>87</t>
  </si>
  <si>
    <t>-1267549131</t>
  </si>
  <si>
    <t>88</t>
  </si>
  <si>
    <t>HZS1301</t>
  </si>
  <si>
    <t>Hodinové zúčtovací sazby profesí HSV provádění konstrukcí zedník</t>
  </si>
  <si>
    <t>-1166242635</t>
  </si>
  <si>
    <t>https://podminky.urs.cz/item/CS_URS_2025_01/HZS1301</t>
  </si>
  <si>
    <t>"prostup do vrátnice včetně začištění" 16,0</t>
  </si>
  <si>
    <t>89</t>
  </si>
  <si>
    <t>HZS2231</t>
  </si>
  <si>
    <t>Hodinové zúčtovací sazby profesí PSV provádění stavebních instalací elektrikář</t>
  </si>
  <si>
    <t>480697398</t>
  </si>
  <si>
    <t>https://podminky.urs.cz/item/CS_URS_2025_01/HZS2231</t>
  </si>
  <si>
    <t>"Ostatní neměřitelné práce" 24,0</t>
  </si>
  <si>
    <t>90</t>
  </si>
  <si>
    <t>013254000.2</t>
  </si>
  <si>
    <t>-1558603768</t>
  </si>
  <si>
    <t>https://podminky.urs.cz/item/CS_URS_2025_01/013254000.2</t>
  </si>
  <si>
    <t>91</t>
  </si>
  <si>
    <t>030001000.2</t>
  </si>
  <si>
    <t>-532597782</t>
  </si>
  <si>
    <t>https://podminky.urs.cz/item/CS_URS_2025_01/030001000.2</t>
  </si>
  <si>
    <t>92</t>
  </si>
  <si>
    <t>041403000.2</t>
  </si>
  <si>
    <t>-715029124</t>
  </si>
  <si>
    <t>https://podminky.urs.cz/item/CS_URS_2025_01/041403000.2</t>
  </si>
  <si>
    <t>93</t>
  </si>
  <si>
    <t>043103000.2</t>
  </si>
  <si>
    <t>-383595046</t>
  </si>
  <si>
    <t>https://podminky.urs.cz/item/CS_URS_2025_01/043103000.2</t>
  </si>
  <si>
    <t>94</t>
  </si>
  <si>
    <t>045303000.2</t>
  </si>
  <si>
    <t>1525214916</t>
  </si>
  <si>
    <t>https://podminky.urs.cz/item/CS_URS_2025_01/045303000.2</t>
  </si>
  <si>
    <t>95</t>
  </si>
  <si>
    <t>065103000.2</t>
  </si>
  <si>
    <t>-4299622</t>
  </si>
  <si>
    <t>https://podminky.urs.cz/item/CS_URS_2025_01/065103000.2</t>
  </si>
  <si>
    <t>96</t>
  </si>
  <si>
    <t>092203000.2</t>
  </si>
  <si>
    <t>-779333077</t>
  </si>
  <si>
    <t>https://podminky.urs.cz/item/CS_URS_2025_01/092203000.2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</si>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</sst>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6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22251101" TargetMode="External" /><Relationship Id="rId2" Type="http://schemas.openxmlformats.org/officeDocument/2006/relationships/hyperlink" Target="https://podminky.urs.cz/item/CS_URS_2025_01/162751117" TargetMode="External" /><Relationship Id="rId3" Type="http://schemas.openxmlformats.org/officeDocument/2006/relationships/hyperlink" Target="https://podminky.urs.cz/item/CS_URS_2025_01/162751119" TargetMode="External" /><Relationship Id="rId4" Type="http://schemas.openxmlformats.org/officeDocument/2006/relationships/hyperlink" Target="https://podminky.urs.cz/item/CS_URS_2025_01/171201221" TargetMode="External" /><Relationship Id="rId5" Type="http://schemas.openxmlformats.org/officeDocument/2006/relationships/hyperlink" Target="https://podminky.urs.cz/item/CS_URS_2025_01/181912112" TargetMode="External" /><Relationship Id="rId6" Type="http://schemas.openxmlformats.org/officeDocument/2006/relationships/hyperlink" Target="https://podminky.urs.cz/item/CS_URS_2025_01/213311113" TargetMode="External" /><Relationship Id="rId7" Type="http://schemas.openxmlformats.org/officeDocument/2006/relationships/hyperlink" Target="https://podminky.urs.cz/item/CS_URS_2025_01/213311131" TargetMode="External" /><Relationship Id="rId8" Type="http://schemas.openxmlformats.org/officeDocument/2006/relationships/hyperlink" Target="https://podminky.urs.cz/item/CS_URS_2025_01/998014211" TargetMode="External" /><Relationship Id="rId9" Type="http://schemas.openxmlformats.org/officeDocument/2006/relationships/hyperlink" Target="https://podminky.urs.cz/item/CS_URS_2025_01/210220020" TargetMode="External" /><Relationship Id="rId10" Type="http://schemas.openxmlformats.org/officeDocument/2006/relationships/hyperlink" Target="https://podminky.urs.cz/item/CS_URS_2025_01/210280211" TargetMode="External" /><Relationship Id="rId11" Type="http://schemas.openxmlformats.org/officeDocument/2006/relationships/hyperlink" Target="https://podminky.urs.cz/item/CS_URS_2025_01/210280221" TargetMode="External" /><Relationship Id="rId12" Type="http://schemas.openxmlformats.org/officeDocument/2006/relationships/hyperlink" Target="https://podminky.urs.cz/item/CS_URS_2025_01/460161112" TargetMode="External" /><Relationship Id="rId13" Type="http://schemas.openxmlformats.org/officeDocument/2006/relationships/hyperlink" Target="https://podminky.urs.cz/item/CS_URS_2025_01/460161132" TargetMode="External" /><Relationship Id="rId14" Type="http://schemas.openxmlformats.org/officeDocument/2006/relationships/hyperlink" Target="https://podminky.urs.cz/item/CS_URS_2025_01/460161172" TargetMode="External" /><Relationship Id="rId15" Type="http://schemas.openxmlformats.org/officeDocument/2006/relationships/hyperlink" Target="https://podminky.urs.cz/item/CS_URS_2025_01/460341113" TargetMode="External" /><Relationship Id="rId16" Type="http://schemas.openxmlformats.org/officeDocument/2006/relationships/hyperlink" Target="https://podminky.urs.cz/item/CS_URS_2025_01/460341121" TargetMode="External" /><Relationship Id="rId17" Type="http://schemas.openxmlformats.org/officeDocument/2006/relationships/hyperlink" Target="https://podminky.urs.cz/item/CS_URS_2025_01/460361111" TargetMode="External" /><Relationship Id="rId18" Type="http://schemas.openxmlformats.org/officeDocument/2006/relationships/hyperlink" Target="https://podminky.urs.cz/item/CS_URS_2025_01/460431122" TargetMode="External" /><Relationship Id="rId19" Type="http://schemas.openxmlformats.org/officeDocument/2006/relationships/hyperlink" Target="https://podminky.urs.cz/item/CS_URS_2025_01/460431142" TargetMode="External" /><Relationship Id="rId20" Type="http://schemas.openxmlformats.org/officeDocument/2006/relationships/hyperlink" Target="https://podminky.urs.cz/item/CS_URS_2025_01/460431182" TargetMode="External" /><Relationship Id="rId21" Type="http://schemas.openxmlformats.org/officeDocument/2006/relationships/hyperlink" Target="https://podminky.urs.cz/item/CS_URS_2025_01/460481122" TargetMode="External" /><Relationship Id="rId22" Type="http://schemas.openxmlformats.org/officeDocument/2006/relationships/hyperlink" Target="https://podminky.urs.cz/item/CS_URS_2025_01/460791216" TargetMode="External" /><Relationship Id="rId23" Type="http://schemas.openxmlformats.org/officeDocument/2006/relationships/hyperlink" Target="https://podminky.urs.cz/item/CS_URS_2025_01/460871143" TargetMode="External" /><Relationship Id="rId24" Type="http://schemas.openxmlformats.org/officeDocument/2006/relationships/hyperlink" Target="https://podminky.urs.cz/item/CS_URS_2025_01/460871144" TargetMode="External" /><Relationship Id="rId25" Type="http://schemas.openxmlformats.org/officeDocument/2006/relationships/hyperlink" Target="https://podminky.urs.cz/item/CS_URS_2025_01/460871154" TargetMode="External" /><Relationship Id="rId26" Type="http://schemas.openxmlformats.org/officeDocument/2006/relationships/hyperlink" Target="https://podminky.urs.cz/item/CS_URS_2025_01/460881213" TargetMode="External" /><Relationship Id="rId27" Type="http://schemas.openxmlformats.org/officeDocument/2006/relationships/hyperlink" Target="https://podminky.urs.cz/item/CS_URS_2025_01/460881223" TargetMode="External" /><Relationship Id="rId28" Type="http://schemas.openxmlformats.org/officeDocument/2006/relationships/hyperlink" Target="https://podminky.urs.cz/item/CS_URS_2025_01/460881612" TargetMode="External" /><Relationship Id="rId29" Type="http://schemas.openxmlformats.org/officeDocument/2006/relationships/hyperlink" Target="https://podminky.urs.cz/item/CS_URS_2025_01/460891221" TargetMode="External" /><Relationship Id="rId30" Type="http://schemas.openxmlformats.org/officeDocument/2006/relationships/hyperlink" Target="https://podminky.urs.cz/item/CS_URS_2025_01/468021221" TargetMode="External" /><Relationship Id="rId31" Type="http://schemas.openxmlformats.org/officeDocument/2006/relationships/hyperlink" Target="https://podminky.urs.cz/item/CS_URS_2025_01/468031221" TargetMode="External" /><Relationship Id="rId32" Type="http://schemas.openxmlformats.org/officeDocument/2006/relationships/hyperlink" Target="https://podminky.urs.cz/item/CS_URS_2025_01/919732221.1" TargetMode="External" /><Relationship Id="rId33" Type="http://schemas.openxmlformats.org/officeDocument/2006/relationships/hyperlink" Target="https://podminky.urs.cz/item/CS_URS_2025_01/468011123" TargetMode="External" /><Relationship Id="rId34" Type="http://schemas.openxmlformats.org/officeDocument/2006/relationships/hyperlink" Target="https://podminky.urs.cz/item/CS_URS_2025_01/468011143" TargetMode="External" /><Relationship Id="rId35" Type="http://schemas.openxmlformats.org/officeDocument/2006/relationships/hyperlink" Target="https://podminky.urs.cz/item/CS_URS_2025_01/468041123" TargetMode="External" /><Relationship Id="rId36" Type="http://schemas.openxmlformats.org/officeDocument/2006/relationships/hyperlink" Target="https://podminky.urs.cz/item/CS_URS_2025_01/469972111" TargetMode="External" /><Relationship Id="rId37" Type="http://schemas.openxmlformats.org/officeDocument/2006/relationships/hyperlink" Target="https://podminky.urs.cz/item/CS_URS_2025_01/469972121" TargetMode="External" /><Relationship Id="rId38" Type="http://schemas.openxmlformats.org/officeDocument/2006/relationships/hyperlink" Target="https://podminky.urs.cz/item/CS_URS_2025_01/469973117" TargetMode="External" /><Relationship Id="rId39" Type="http://schemas.openxmlformats.org/officeDocument/2006/relationships/hyperlink" Target="https://podminky.urs.cz/item/CS_URS_2025_01/997221873.1" TargetMode="External" /><Relationship Id="rId40" Type="http://schemas.openxmlformats.org/officeDocument/2006/relationships/hyperlink" Target="https://podminky.urs.cz/item/CS_URS_2025_01/469981111" TargetMode="External" /><Relationship Id="rId41" Type="http://schemas.openxmlformats.org/officeDocument/2006/relationships/hyperlink" Target="https://podminky.urs.cz/item/CS_URS_2025_01/HZS3132" TargetMode="External" /><Relationship Id="rId42" Type="http://schemas.openxmlformats.org/officeDocument/2006/relationships/hyperlink" Target="https://podminky.urs.cz/item/CS_URS_2025_01/013254000.1" TargetMode="External" /><Relationship Id="rId43" Type="http://schemas.openxmlformats.org/officeDocument/2006/relationships/hyperlink" Target="https://podminky.urs.cz/item/CS_URS_2025_01/030001000.1" TargetMode="External" /><Relationship Id="rId44" Type="http://schemas.openxmlformats.org/officeDocument/2006/relationships/hyperlink" Target="https://podminky.urs.cz/item/CS_URS_2025_01/041403000.1" TargetMode="External" /><Relationship Id="rId45" Type="http://schemas.openxmlformats.org/officeDocument/2006/relationships/hyperlink" Target="https://podminky.urs.cz/item/CS_URS_2025_01/043103000.1" TargetMode="External" /><Relationship Id="rId46" Type="http://schemas.openxmlformats.org/officeDocument/2006/relationships/hyperlink" Target="https://podminky.urs.cz/item/CS_URS_2025_01/045303000.1" TargetMode="External" /><Relationship Id="rId47" Type="http://schemas.openxmlformats.org/officeDocument/2006/relationships/hyperlink" Target="https://podminky.urs.cz/item/CS_URS_2025_01/065103000.1" TargetMode="External" /><Relationship Id="rId48" Type="http://schemas.openxmlformats.org/officeDocument/2006/relationships/hyperlink" Target="https://podminky.urs.cz/item/CS_URS_2025_01/092203000.1" TargetMode="External" /><Relationship Id="rId4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31213701" TargetMode="External" /><Relationship Id="rId2" Type="http://schemas.openxmlformats.org/officeDocument/2006/relationships/hyperlink" Target="https://podminky.urs.cz/item/CS_URS_2025_01/162751117" TargetMode="External" /><Relationship Id="rId3" Type="http://schemas.openxmlformats.org/officeDocument/2006/relationships/hyperlink" Target="https://podminky.urs.cz/item/CS_URS_2025_01/162751119" TargetMode="External" /><Relationship Id="rId4" Type="http://schemas.openxmlformats.org/officeDocument/2006/relationships/hyperlink" Target="https://podminky.urs.cz/item/CS_URS_2025_01/171201221" TargetMode="External" /><Relationship Id="rId5" Type="http://schemas.openxmlformats.org/officeDocument/2006/relationships/hyperlink" Target="https://podminky.urs.cz/item/CS_URS_2025_01/174111101" TargetMode="External" /><Relationship Id="rId6" Type="http://schemas.openxmlformats.org/officeDocument/2006/relationships/hyperlink" Target="https://podminky.urs.cz/item/CS_URS_2025_01/275313811" TargetMode="External" /><Relationship Id="rId7" Type="http://schemas.openxmlformats.org/officeDocument/2006/relationships/hyperlink" Target="https://podminky.urs.cz/item/CS_URS_2025_01/275351121" TargetMode="External" /><Relationship Id="rId8" Type="http://schemas.openxmlformats.org/officeDocument/2006/relationships/hyperlink" Target="https://podminky.urs.cz/item/CS_URS_2025_01/275351122" TargetMode="External" /><Relationship Id="rId9" Type="http://schemas.openxmlformats.org/officeDocument/2006/relationships/hyperlink" Target="https://podminky.urs.cz/item/CS_URS_2025_01/998014211" TargetMode="External" /><Relationship Id="rId10" Type="http://schemas.openxmlformats.org/officeDocument/2006/relationships/hyperlink" Target="https://podminky.urs.cz/item/CS_URS_2025_01/741130003" TargetMode="External" /><Relationship Id="rId11" Type="http://schemas.openxmlformats.org/officeDocument/2006/relationships/hyperlink" Target="https://podminky.urs.cz/item/CS_URS_2025_01/741132484" TargetMode="External" /><Relationship Id="rId12" Type="http://schemas.openxmlformats.org/officeDocument/2006/relationships/hyperlink" Target="https://podminky.urs.cz/item/CS_URS_2025_01/741136024" TargetMode="External" /><Relationship Id="rId13" Type="http://schemas.openxmlformats.org/officeDocument/2006/relationships/hyperlink" Target="https://podminky.urs.cz/item/CS_URS_2025_01/741311071" TargetMode="External" /><Relationship Id="rId14" Type="http://schemas.openxmlformats.org/officeDocument/2006/relationships/hyperlink" Target="https://podminky.urs.cz/item/CS_URS_2025_01/741313082" TargetMode="External" /><Relationship Id="rId15" Type="http://schemas.openxmlformats.org/officeDocument/2006/relationships/hyperlink" Target="https://podminky.urs.cz/item/CS_URS_2025_01/210102263" TargetMode="External" /><Relationship Id="rId16" Type="http://schemas.openxmlformats.org/officeDocument/2006/relationships/hyperlink" Target="https://podminky.urs.cz/item/CS_URS_2025_01/210103002" TargetMode="External" /><Relationship Id="rId17" Type="http://schemas.openxmlformats.org/officeDocument/2006/relationships/hyperlink" Target="https://podminky.urs.cz/item/CS_URS_2025_01/210203901" TargetMode="External" /><Relationship Id="rId18" Type="http://schemas.openxmlformats.org/officeDocument/2006/relationships/hyperlink" Target="https://podminky.urs.cz/item/CS_URS_2025_01/210204011" TargetMode="External" /><Relationship Id="rId19" Type="http://schemas.openxmlformats.org/officeDocument/2006/relationships/hyperlink" Target="https://podminky.urs.cz/item/CS_URS_2025_01/210204103" TargetMode="External" /><Relationship Id="rId20" Type="http://schemas.openxmlformats.org/officeDocument/2006/relationships/hyperlink" Target="https://podminky.urs.cz/item/CS_URS_2025_01/210204201" TargetMode="External" /><Relationship Id="rId21" Type="http://schemas.openxmlformats.org/officeDocument/2006/relationships/hyperlink" Target="https://podminky.urs.cz/item/CS_URS_2025_01/210220020" TargetMode="External" /><Relationship Id="rId22" Type="http://schemas.openxmlformats.org/officeDocument/2006/relationships/hyperlink" Target="https://podminky.urs.cz/item/CS_URS_2025_01/210220022" TargetMode="External" /><Relationship Id="rId23" Type="http://schemas.openxmlformats.org/officeDocument/2006/relationships/hyperlink" Target="https://podminky.urs.cz/item/CS_URS_2025_01/210250801" TargetMode="External" /><Relationship Id="rId24" Type="http://schemas.openxmlformats.org/officeDocument/2006/relationships/hyperlink" Target="https://podminky.urs.cz/item/CS_URS_2025_01/210250802" TargetMode="External" /><Relationship Id="rId25" Type="http://schemas.openxmlformats.org/officeDocument/2006/relationships/hyperlink" Target="https://podminky.urs.cz/item/CS_URS_2025_01/210250803" TargetMode="External" /><Relationship Id="rId26" Type="http://schemas.openxmlformats.org/officeDocument/2006/relationships/hyperlink" Target="https://podminky.urs.cz/item/CS_URS_2025_01/210280211" TargetMode="External" /><Relationship Id="rId27" Type="http://schemas.openxmlformats.org/officeDocument/2006/relationships/hyperlink" Target="https://podminky.urs.cz/item/CS_URS_2025_01/210280215" TargetMode="External" /><Relationship Id="rId28" Type="http://schemas.openxmlformats.org/officeDocument/2006/relationships/hyperlink" Target="https://podminky.urs.cz/item/CS_URS_2025_01/210280222" TargetMode="External" /><Relationship Id="rId29" Type="http://schemas.openxmlformats.org/officeDocument/2006/relationships/hyperlink" Target="https://podminky.urs.cz/item/CS_URS_2025_01/210812061" TargetMode="External" /><Relationship Id="rId30" Type="http://schemas.openxmlformats.org/officeDocument/2006/relationships/hyperlink" Target="https://podminky.urs.cz/item/CS_URS_2025_01/210812063" TargetMode="External" /><Relationship Id="rId31" Type="http://schemas.openxmlformats.org/officeDocument/2006/relationships/hyperlink" Target="https://podminky.urs.cz/item/CS_URS_2025_01/210812071" TargetMode="External" /><Relationship Id="rId32" Type="http://schemas.openxmlformats.org/officeDocument/2006/relationships/hyperlink" Target="https://podminky.urs.cz/item/CS_URS_2025_01/210900604" TargetMode="External" /><Relationship Id="rId33" Type="http://schemas.openxmlformats.org/officeDocument/2006/relationships/hyperlink" Target="https://podminky.urs.cz/item/CS_URS_2025_01/220060771" TargetMode="External" /><Relationship Id="rId34" Type="http://schemas.openxmlformats.org/officeDocument/2006/relationships/hyperlink" Target="https://podminky.urs.cz/item/CS_URS_2025_01/460010024" TargetMode="External" /><Relationship Id="rId35" Type="http://schemas.openxmlformats.org/officeDocument/2006/relationships/hyperlink" Target="https://podminky.urs.cz/item/CS_URS_2025_01/460010025" TargetMode="External" /><Relationship Id="rId36" Type="http://schemas.openxmlformats.org/officeDocument/2006/relationships/hyperlink" Target="https://podminky.urs.cz/item/CS_URS_2025_01/460061171" TargetMode="External" /><Relationship Id="rId37" Type="http://schemas.openxmlformats.org/officeDocument/2006/relationships/hyperlink" Target="https://podminky.urs.cz/item/CS_URS_2025_01/460161852" TargetMode="External" /><Relationship Id="rId38" Type="http://schemas.openxmlformats.org/officeDocument/2006/relationships/hyperlink" Target="https://podminky.urs.cz/item/CS_URS_2025_01/460341113" TargetMode="External" /><Relationship Id="rId39" Type="http://schemas.openxmlformats.org/officeDocument/2006/relationships/hyperlink" Target="https://podminky.urs.cz/item/CS_URS_2025_01/460341121" TargetMode="External" /><Relationship Id="rId40" Type="http://schemas.openxmlformats.org/officeDocument/2006/relationships/hyperlink" Target="https://podminky.urs.cz/item/CS_URS_2025_01/460361111" TargetMode="External" /><Relationship Id="rId41" Type="http://schemas.openxmlformats.org/officeDocument/2006/relationships/hyperlink" Target="https://podminky.urs.cz/item/CS_URS_2025_01/460431872" TargetMode="External" /><Relationship Id="rId42" Type="http://schemas.openxmlformats.org/officeDocument/2006/relationships/hyperlink" Target="https://podminky.urs.cz/item/CS_URS_2025_01/460631122" TargetMode="External" /><Relationship Id="rId43" Type="http://schemas.openxmlformats.org/officeDocument/2006/relationships/hyperlink" Target="https://podminky.urs.cz/item/CS_URS_2025_01/460631125" TargetMode="External" /><Relationship Id="rId44" Type="http://schemas.openxmlformats.org/officeDocument/2006/relationships/hyperlink" Target="https://podminky.urs.cz/item/CS_URS_2025_01/460661115" TargetMode="External" /><Relationship Id="rId45" Type="http://schemas.openxmlformats.org/officeDocument/2006/relationships/hyperlink" Target="https://podminky.urs.cz/item/CS_URS_2025_01/460671113" TargetMode="External" /><Relationship Id="rId46" Type="http://schemas.openxmlformats.org/officeDocument/2006/relationships/hyperlink" Target="https://podminky.urs.cz/item/CS_URS_2025_01/460791213" TargetMode="External" /><Relationship Id="rId47" Type="http://schemas.openxmlformats.org/officeDocument/2006/relationships/hyperlink" Target="https://podminky.urs.cz/item/CS_URS_2025_01/460871143" TargetMode="External" /><Relationship Id="rId48" Type="http://schemas.openxmlformats.org/officeDocument/2006/relationships/hyperlink" Target="https://podminky.urs.cz/item/CS_URS_2025_01/460871144" TargetMode="External" /><Relationship Id="rId49" Type="http://schemas.openxmlformats.org/officeDocument/2006/relationships/hyperlink" Target="https://podminky.urs.cz/item/CS_URS_2025_01/460871154" TargetMode="External" /><Relationship Id="rId50" Type="http://schemas.openxmlformats.org/officeDocument/2006/relationships/hyperlink" Target="https://podminky.urs.cz/item/CS_URS_2025_01/460881213" TargetMode="External" /><Relationship Id="rId51" Type="http://schemas.openxmlformats.org/officeDocument/2006/relationships/hyperlink" Target="https://podminky.urs.cz/item/CS_URS_2025_01/460881223" TargetMode="External" /><Relationship Id="rId52" Type="http://schemas.openxmlformats.org/officeDocument/2006/relationships/hyperlink" Target="https://podminky.urs.cz/item/CS_URS_2025_01/460881612" TargetMode="External" /><Relationship Id="rId53" Type="http://schemas.openxmlformats.org/officeDocument/2006/relationships/hyperlink" Target="https://podminky.urs.cz/item/CS_URS_2025_01/468011123" TargetMode="External" /><Relationship Id="rId54" Type="http://schemas.openxmlformats.org/officeDocument/2006/relationships/hyperlink" Target="https://podminky.urs.cz/item/CS_URS_2025_01/468011143" TargetMode="External" /><Relationship Id="rId55" Type="http://schemas.openxmlformats.org/officeDocument/2006/relationships/hyperlink" Target="https://podminky.urs.cz/item/CS_URS_2025_01/468021221" TargetMode="External" /><Relationship Id="rId56" Type="http://schemas.openxmlformats.org/officeDocument/2006/relationships/hyperlink" Target="https://podminky.urs.cz/item/CS_URS_2025_01/468041123" TargetMode="External" /><Relationship Id="rId57" Type="http://schemas.openxmlformats.org/officeDocument/2006/relationships/hyperlink" Target="https://podminky.urs.cz/item/CS_URS_2025_01/469972111" TargetMode="External" /><Relationship Id="rId58" Type="http://schemas.openxmlformats.org/officeDocument/2006/relationships/hyperlink" Target="https://podminky.urs.cz/item/CS_URS_2025_01/469972121" TargetMode="External" /><Relationship Id="rId59" Type="http://schemas.openxmlformats.org/officeDocument/2006/relationships/hyperlink" Target="https://podminky.urs.cz/item/CS_URS_2025_01/469973117" TargetMode="External" /><Relationship Id="rId60" Type="http://schemas.openxmlformats.org/officeDocument/2006/relationships/hyperlink" Target="https://podminky.urs.cz/item/CS_URS_2025_01/997221873.1" TargetMode="External" /><Relationship Id="rId61" Type="http://schemas.openxmlformats.org/officeDocument/2006/relationships/hyperlink" Target="https://podminky.urs.cz/item/CS_URS_2025_01/919732221.1" TargetMode="External" /><Relationship Id="rId62" Type="http://schemas.openxmlformats.org/officeDocument/2006/relationships/hyperlink" Target="https://podminky.urs.cz/item/CS_URS_2025_01/469981111" TargetMode="External" /><Relationship Id="rId63" Type="http://schemas.openxmlformats.org/officeDocument/2006/relationships/hyperlink" Target="https://podminky.urs.cz/item/CS_URS_2025_01/HZS1301" TargetMode="External" /><Relationship Id="rId64" Type="http://schemas.openxmlformats.org/officeDocument/2006/relationships/hyperlink" Target="https://podminky.urs.cz/item/CS_URS_2025_01/HZS2231" TargetMode="External" /><Relationship Id="rId65" Type="http://schemas.openxmlformats.org/officeDocument/2006/relationships/hyperlink" Target="https://podminky.urs.cz/item/CS_URS_2025_01/013254000.2" TargetMode="External" /><Relationship Id="rId66" Type="http://schemas.openxmlformats.org/officeDocument/2006/relationships/hyperlink" Target="https://podminky.urs.cz/item/CS_URS_2025_01/030001000.2" TargetMode="External" /><Relationship Id="rId67" Type="http://schemas.openxmlformats.org/officeDocument/2006/relationships/hyperlink" Target="https://podminky.urs.cz/item/CS_URS_2025_01/041403000.2" TargetMode="External" /><Relationship Id="rId68" Type="http://schemas.openxmlformats.org/officeDocument/2006/relationships/hyperlink" Target="https://podminky.urs.cz/item/CS_URS_2025_01/043103000.2" TargetMode="External" /><Relationship Id="rId69" Type="http://schemas.openxmlformats.org/officeDocument/2006/relationships/hyperlink" Target="https://podminky.urs.cz/item/CS_URS_2025_01/045303000.2" TargetMode="External" /><Relationship Id="rId70" Type="http://schemas.openxmlformats.org/officeDocument/2006/relationships/hyperlink" Target="https://podminky.urs.cz/item/CS_URS_2025_01/065103000.2" TargetMode="External" /><Relationship Id="rId71" Type="http://schemas.openxmlformats.org/officeDocument/2006/relationships/hyperlink" Target="https://podminky.urs.cz/item/CS_URS_2025_01/092203000.2" TargetMode="External" /><Relationship Id="rId7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31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31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31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33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35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37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38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39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40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41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42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43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44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45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46</v>
      </c>
      <c r="E29" s="49"/>
      <c r="F29" s="34" t="s">
        <v>47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48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49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50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51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52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53</v>
      </c>
      <c r="U35" s="56"/>
      <c r="V35" s="56"/>
      <c r="W35" s="56"/>
      <c r="X35" s="58" t="s">
        <v>54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55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072024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Vybudování RDS v sídle DPM Děčín a dobíjecí infrastruktury - areál Děčínská, Děčín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Děčín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15. 7. 2024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Dopravní podnik města Děčín a.s.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32</v>
      </c>
      <c r="AJ49" s="42"/>
      <c r="AK49" s="42"/>
      <c r="AL49" s="42"/>
      <c r="AM49" s="75" t="str">
        <f>IF(E17="","",E17)</f>
        <v>TR Systém s.r.o.</v>
      </c>
      <c r="AN49" s="66"/>
      <c r="AO49" s="66"/>
      <c r="AP49" s="66"/>
      <c r="AQ49" s="42"/>
      <c r="AR49" s="46"/>
      <c r="AS49" s="76" t="s">
        <v>56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25.65" customHeight="1">
      <c r="A50" s="40"/>
      <c r="B50" s="41"/>
      <c r="C50" s="34" t="s">
        <v>30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36</v>
      </c>
      <c r="AJ50" s="42"/>
      <c r="AK50" s="42"/>
      <c r="AL50" s="42"/>
      <c r="AM50" s="75" t="str">
        <f>IF(E20="","",E20)</f>
        <v>STAVEBNÍ ROZPOČTY 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57</v>
      </c>
      <c r="D52" s="89"/>
      <c r="E52" s="89"/>
      <c r="F52" s="89"/>
      <c r="G52" s="89"/>
      <c r="H52" s="90"/>
      <c r="I52" s="91" t="s">
        <v>58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59</v>
      </c>
      <c r="AH52" s="89"/>
      <c r="AI52" s="89"/>
      <c r="AJ52" s="89"/>
      <c r="AK52" s="89"/>
      <c r="AL52" s="89"/>
      <c r="AM52" s="89"/>
      <c r="AN52" s="91" t="s">
        <v>60</v>
      </c>
      <c r="AO52" s="89"/>
      <c r="AP52" s="89"/>
      <c r="AQ52" s="93" t="s">
        <v>61</v>
      </c>
      <c r="AR52" s="46"/>
      <c r="AS52" s="94" t="s">
        <v>62</v>
      </c>
      <c r="AT52" s="95" t="s">
        <v>63</v>
      </c>
      <c r="AU52" s="95" t="s">
        <v>64</v>
      </c>
      <c r="AV52" s="95" t="s">
        <v>65</v>
      </c>
      <c r="AW52" s="95" t="s">
        <v>66</v>
      </c>
      <c r="AX52" s="95" t="s">
        <v>67</v>
      </c>
      <c r="AY52" s="95" t="s">
        <v>68</v>
      </c>
      <c r="AZ52" s="95" t="s">
        <v>69</v>
      </c>
      <c r="BA52" s="95" t="s">
        <v>70</v>
      </c>
      <c r="BB52" s="95" t="s">
        <v>71</v>
      </c>
      <c r="BC52" s="95" t="s">
        <v>72</v>
      </c>
      <c r="BD52" s="96" t="s">
        <v>73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74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ROUND(SUM(AG55:AG56),2)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ROUND(SUM(AS55:AS56),2)</f>
        <v>0</v>
      </c>
      <c r="AT54" s="108">
        <f>ROUND(SUM(AV54:AW54),2)</f>
        <v>0</v>
      </c>
      <c r="AU54" s="109">
        <f>ROUND(SUM(AU55:AU56),5)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ROUND(SUM(AZ55:AZ56),2)</f>
        <v>0</v>
      </c>
      <c r="BA54" s="108">
        <f>ROUND(SUM(BA55:BA56),2)</f>
        <v>0</v>
      </c>
      <c r="BB54" s="108">
        <f>ROUND(SUM(BB55:BB56),2)</f>
        <v>0</v>
      </c>
      <c r="BC54" s="108">
        <f>ROUND(SUM(BC55:BC56),2)</f>
        <v>0</v>
      </c>
      <c r="BD54" s="110">
        <f>ROUND(SUM(BD55:BD56),2)</f>
        <v>0</v>
      </c>
      <c r="BE54" s="6"/>
      <c r="BS54" s="111" t="s">
        <v>75</v>
      </c>
      <c r="BT54" s="111" t="s">
        <v>76</v>
      </c>
      <c r="BU54" s="112" t="s">
        <v>77</v>
      </c>
      <c r="BV54" s="111" t="s">
        <v>78</v>
      </c>
      <c r="BW54" s="111" t="s">
        <v>5</v>
      </c>
      <c r="BX54" s="111" t="s">
        <v>79</v>
      </c>
      <c r="CL54" s="111" t="s">
        <v>19</v>
      </c>
    </row>
    <row r="55" s="7" customFormat="1" ht="16.5" customHeight="1">
      <c r="A55" s="113" t="s">
        <v>80</v>
      </c>
      <c r="B55" s="114"/>
      <c r="C55" s="115"/>
      <c r="D55" s="116" t="s">
        <v>81</v>
      </c>
      <c r="E55" s="116"/>
      <c r="F55" s="116"/>
      <c r="G55" s="116"/>
      <c r="H55" s="116"/>
      <c r="I55" s="117"/>
      <c r="J55" s="116" t="s">
        <v>82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'0720242 - SO03 – Nová TS'!J30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83</v>
      </c>
      <c r="AR55" s="120"/>
      <c r="AS55" s="121">
        <v>0</v>
      </c>
      <c r="AT55" s="122">
        <f>ROUND(SUM(AV55:AW55),2)</f>
        <v>0</v>
      </c>
      <c r="AU55" s="123">
        <f>'0720242 - SO03 – Nová TS'!P93</f>
        <v>0</v>
      </c>
      <c r="AV55" s="122">
        <f>'0720242 - SO03 – Nová TS'!J33</f>
        <v>0</v>
      </c>
      <c r="AW55" s="122">
        <f>'0720242 - SO03 – Nová TS'!J34</f>
        <v>0</v>
      </c>
      <c r="AX55" s="122">
        <f>'0720242 - SO03 – Nová TS'!J35</f>
        <v>0</v>
      </c>
      <c r="AY55" s="122">
        <f>'0720242 - SO03 – Nová TS'!J36</f>
        <v>0</v>
      </c>
      <c r="AZ55" s="122">
        <f>'0720242 - SO03 – Nová TS'!F33</f>
        <v>0</v>
      </c>
      <c r="BA55" s="122">
        <f>'0720242 - SO03 – Nová TS'!F34</f>
        <v>0</v>
      </c>
      <c r="BB55" s="122">
        <f>'0720242 - SO03 – Nová TS'!F35</f>
        <v>0</v>
      </c>
      <c r="BC55" s="122">
        <f>'0720242 - SO03 – Nová TS'!F36</f>
        <v>0</v>
      </c>
      <c r="BD55" s="124">
        <f>'0720242 - SO03 – Nová TS'!F37</f>
        <v>0</v>
      </c>
      <c r="BE55" s="7"/>
      <c r="BT55" s="125" t="s">
        <v>84</v>
      </c>
      <c r="BV55" s="125" t="s">
        <v>78</v>
      </c>
      <c r="BW55" s="125" t="s">
        <v>85</v>
      </c>
      <c r="BX55" s="125" t="s">
        <v>5</v>
      </c>
      <c r="CL55" s="125" t="s">
        <v>19</v>
      </c>
      <c r="CM55" s="125" t="s">
        <v>86</v>
      </c>
    </row>
    <row r="56" s="7" customFormat="1" ht="16.5" customHeight="1">
      <c r="A56" s="113" t="s">
        <v>80</v>
      </c>
      <c r="B56" s="114"/>
      <c r="C56" s="115"/>
      <c r="D56" s="116" t="s">
        <v>87</v>
      </c>
      <c r="E56" s="116"/>
      <c r="F56" s="116"/>
      <c r="G56" s="116"/>
      <c r="H56" s="116"/>
      <c r="I56" s="117"/>
      <c r="J56" s="116" t="s">
        <v>88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'0720243 - SO04 – Stavba d...'!J30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83</v>
      </c>
      <c r="AR56" s="120"/>
      <c r="AS56" s="126">
        <v>0</v>
      </c>
      <c r="AT56" s="127">
        <f>ROUND(SUM(AV56:AW56),2)</f>
        <v>0</v>
      </c>
      <c r="AU56" s="128">
        <f>'0720243 - SO04 – Stavba d...'!P96</f>
        <v>0</v>
      </c>
      <c r="AV56" s="127">
        <f>'0720243 - SO04 – Stavba d...'!J33</f>
        <v>0</v>
      </c>
      <c r="AW56" s="127">
        <f>'0720243 - SO04 – Stavba d...'!J34</f>
        <v>0</v>
      </c>
      <c r="AX56" s="127">
        <f>'0720243 - SO04 – Stavba d...'!J35</f>
        <v>0</v>
      </c>
      <c r="AY56" s="127">
        <f>'0720243 - SO04 – Stavba d...'!J36</f>
        <v>0</v>
      </c>
      <c r="AZ56" s="127">
        <f>'0720243 - SO04 – Stavba d...'!F33</f>
        <v>0</v>
      </c>
      <c r="BA56" s="127">
        <f>'0720243 - SO04 – Stavba d...'!F34</f>
        <v>0</v>
      </c>
      <c r="BB56" s="127">
        <f>'0720243 - SO04 – Stavba d...'!F35</f>
        <v>0</v>
      </c>
      <c r="BC56" s="127">
        <f>'0720243 - SO04 – Stavba d...'!F36</f>
        <v>0</v>
      </c>
      <c r="BD56" s="129">
        <f>'0720243 - SO04 – Stavba d...'!F37</f>
        <v>0</v>
      </c>
      <c r="BE56" s="7"/>
      <c r="BT56" s="125" t="s">
        <v>84</v>
      </c>
      <c r="BV56" s="125" t="s">
        <v>78</v>
      </c>
      <c r="BW56" s="125" t="s">
        <v>89</v>
      </c>
      <c r="BX56" s="125" t="s">
        <v>5</v>
      </c>
      <c r="CL56" s="125" t="s">
        <v>19</v>
      </c>
      <c r="CM56" s="125" t="s">
        <v>86</v>
      </c>
    </row>
    <row r="57" s="2" customFormat="1" ht="30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  <row r="58" s="2" customFormat="1" ht="6.96" customHeight="1">
      <c r="A58" s="40"/>
      <c r="B58" s="61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</sheetData>
  <sheetProtection sheet="1" formatColumns="0" formatRows="0" objects="1" scenarios="1" spinCount="100000" saltValue="FsBd8YbRDViAT94MukJiRags+11eJzY/cfWdkztAQvpEWLcqq8iGR+943sMqrfdr7uw6A7e2okmG9WWRjZq7aA==" hashValue="rVV3x7kb0IWgi5qnjCWwgrYmdk6Vnw4lyJubBUqQtMw0cHiJ/NO4H1Kf81nDyECATDP619UFDuRB0rwYZEndnA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720242 - SO03 – Nová TS'!C2" display="/"/>
    <hyperlink ref="A56" location="'0720243 - SO04 – Stavba d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86</v>
      </c>
    </row>
    <row r="4" s="1" customFormat="1" ht="24.96" customHeight="1">
      <c r="B4" s="22"/>
      <c r="D4" s="132" t="s">
        <v>90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Vybudování RDS v sídle DPM Děčín a dobíjecí infrastruktury - areál Děčínská, Děčín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91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92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15. 7. 2024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">
        <v>37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38</v>
      </c>
      <c r="F24" s="40"/>
      <c r="G24" s="40"/>
      <c r="H24" s="40"/>
      <c r="I24" s="134" t="s">
        <v>29</v>
      </c>
      <c r="J24" s="138" t="s">
        <v>39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40"/>
      <c r="B27" s="141"/>
      <c r="C27" s="140"/>
      <c r="D27" s="140"/>
      <c r="E27" s="142" t="s">
        <v>41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ROUND(J93,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ROUND((SUM(BE93:BE258)),  2)</f>
        <v>0</v>
      </c>
      <c r="G33" s="40"/>
      <c r="H33" s="40"/>
      <c r="I33" s="150">
        <v>0.20999999999999999</v>
      </c>
      <c r="J33" s="149">
        <f>ROUND(((SUM(BE93:BE258))*I33),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ROUND((SUM(BF93:BF258)),  2)</f>
        <v>0</v>
      </c>
      <c r="G34" s="40"/>
      <c r="H34" s="40"/>
      <c r="I34" s="150">
        <v>0.12</v>
      </c>
      <c r="J34" s="149">
        <f>ROUND(((SUM(BF93:BF258))*I34),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ROUND((SUM(BG93:BG258)),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ROUND((SUM(BH93:BH258)),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ROUND((SUM(BI93:BI258)),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93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Vybudování RDS v sídle DPM Děčín a dobíjecí infrastruktury - areál Děčínská, Děčín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91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0720242 - SO03 – Nová TS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Děčín</v>
      </c>
      <c r="G52" s="42"/>
      <c r="H52" s="42"/>
      <c r="I52" s="34" t="s">
        <v>23</v>
      </c>
      <c r="J52" s="74" t="str">
        <f>IF(J12="","",J12)</f>
        <v>15. 7. 2024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Dopravní podnik města Děčín a.s.</v>
      </c>
      <c r="G54" s="42"/>
      <c r="H54" s="42"/>
      <c r="I54" s="34" t="s">
        <v>32</v>
      </c>
      <c r="J54" s="38" t="str">
        <f>E21</f>
        <v>TR Systém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STAVEBNÍ ROZPOČTY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94</v>
      </c>
      <c r="D57" s="164"/>
      <c r="E57" s="164"/>
      <c r="F57" s="164"/>
      <c r="G57" s="164"/>
      <c r="H57" s="164"/>
      <c r="I57" s="164"/>
      <c r="J57" s="165" t="s">
        <v>95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J93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96</v>
      </c>
    </row>
    <row r="60" s="9" customFormat="1" ht="24.96" customHeight="1">
      <c r="A60" s="9"/>
      <c r="B60" s="167"/>
      <c r="C60" s="168"/>
      <c r="D60" s="169" t="s">
        <v>97</v>
      </c>
      <c r="E60" s="170"/>
      <c r="F60" s="170"/>
      <c r="G60" s="170"/>
      <c r="H60" s="170"/>
      <c r="I60" s="170"/>
      <c r="J60" s="171">
        <f>J94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98</v>
      </c>
      <c r="E61" s="176"/>
      <c r="F61" s="176"/>
      <c r="G61" s="176"/>
      <c r="H61" s="176"/>
      <c r="I61" s="176"/>
      <c r="J61" s="177">
        <f>J95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99</v>
      </c>
      <c r="E62" s="176"/>
      <c r="F62" s="176"/>
      <c r="G62" s="176"/>
      <c r="H62" s="176"/>
      <c r="I62" s="176"/>
      <c r="J62" s="177">
        <f>J114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100</v>
      </c>
      <c r="E63" s="176"/>
      <c r="F63" s="176"/>
      <c r="G63" s="176"/>
      <c r="H63" s="176"/>
      <c r="I63" s="176"/>
      <c r="J63" s="177">
        <f>J123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7"/>
      <c r="C64" s="168"/>
      <c r="D64" s="169" t="s">
        <v>101</v>
      </c>
      <c r="E64" s="170"/>
      <c r="F64" s="170"/>
      <c r="G64" s="170"/>
      <c r="H64" s="170"/>
      <c r="I64" s="170"/>
      <c r="J64" s="171">
        <f>J126</f>
        <v>0</v>
      </c>
      <c r="K64" s="168"/>
      <c r="L64" s="17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3"/>
      <c r="C65" s="174"/>
      <c r="D65" s="175" t="s">
        <v>102</v>
      </c>
      <c r="E65" s="176"/>
      <c r="F65" s="176"/>
      <c r="G65" s="176"/>
      <c r="H65" s="176"/>
      <c r="I65" s="176"/>
      <c r="J65" s="177">
        <f>J127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103</v>
      </c>
      <c r="E66" s="176"/>
      <c r="F66" s="176"/>
      <c r="G66" s="176"/>
      <c r="H66" s="176"/>
      <c r="I66" s="176"/>
      <c r="J66" s="177">
        <f>J144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7"/>
      <c r="C67" s="168"/>
      <c r="D67" s="169" t="s">
        <v>104</v>
      </c>
      <c r="E67" s="170"/>
      <c r="F67" s="170"/>
      <c r="G67" s="170"/>
      <c r="H67" s="170"/>
      <c r="I67" s="170"/>
      <c r="J67" s="171">
        <f>J231</f>
        <v>0</v>
      </c>
      <c r="K67" s="168"/>
      <c r="L67" s="17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67"/>
      <c r="C68" s="168"/>
      <c r="D68" s="169" t="s">
        <v>105</v>
      </c>
      <c r="E68" s="170"/>
      <c r="F68" s="170"/>
      <c r="G68" s="170"/>
      <c r="H68" s="170"/>
      <c r="I68" s="170"/>
      <c r="J68" s="171">
        <f>J236</f>
        <v>0</v>
      </c>
      <c r="K68" s="168"/>
      <c r="L68" s="17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3"/>
      <c r="C69" s="174"/>
      <c r="D69" s="175" t="s">
        <v>106</v>
      </c>
      <c r="E69" s="176"/>
      <c r="F69" s="176"/>
      <c r="G69" s="176"/>
      <c r="H69" s="176"/>
      <c r="I69" s="176"/>
      <c r="J69" s="177">
        <f>J237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107</v>
      </c>
      <c r="E70" s="176"/>
      <c r="F70" s="176"/>
      <c r="G70" s="176"/>
      <c r="H70" s="176"/>
      <c r="I70" s="176"/>
      <c r="J70" s="177">
        <f>J240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108</v>
      </c>
      <c r="E71" s="176"/>
      <c r="F71" s="176"/>
      <c r="G71" s="176"/>
      <c r="H71" s="176"/>
      <c r="I71" s="176"/>
      <c r="J71" s="177">
        <f>J243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109</v>
      </c>
      <c r="E72" s="176"/>
      <c r="F72" s="176"/>
      <c r="G72" s="176"/>
      <c r="H72" s="176"/>
      <c r="I72" s="176"/>
      <c r="J72" s="177">
        <f>J253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74"/>
      <c r="D73" s="175" t="s">
        <v>110</v>
      </c>
      <c r="E73" s="176"/>
      <c r="F73" s="176"/>
      <c r="G73" s="176"/>
      <c r="H73" s="176"/>
      <c r="I73" s="176"/>
      <c r="J73" s="177">
        <f>J256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9" s="2" customFormat="1" ht="6.96" customHeight="1">
      <c r="A79" s="40"/>
      <c r="B79" s="63"/>
      <c r="C79" s="64"/>
      <c r="D79" s="64"/>
      <c r="E79" s="64"/>
      <c r="F79" s="64"/>
      <c r="G79" s="64"/>
      <c r="H79" s="64"/>
      <c r="I79" s="64"/>
      <c r="J79" s="64"/>
      <c r="K79" s="64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4.96" customHeight="1">
      <c r="A80" s="40"/>
      <c r="B80" s="41"/>
      <c r="C80" s="25" t="s">
        <v>111</v>
      </c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16</v>
      </c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162" t="str">
        <f>E7</f>
        <v>Vybudování RDS v sídle DPM Děčín a dobíjecí infrastruktury - areál Děčínská, Děčín</v>
      </c>
      <c r="F83" s="34"/>
      <c r="G83" s="34"/>
      <c r="H83" s="34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91</v>
      </c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71" t="str">
        <f>E9</f>
        <v>0720242 - SO03 – Nová TS</v>
      </c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21</v>
      </c>
      <c r="D87" s="42"/>
      <c r="E87" s="42"/>
      <c r="F87" s="29" t="str">
        <f>F12</f>
        <v xml:space="preserve"> Děčín</v>
      </c>
      <c r="G87" s="42"/>
      <c r="H87" s="42"/>
      <c r="I87" s="34" t="s">
        <v>23</v>
      </c>
      <c r="J87" s="74" t="str">
        <f>IF(J12="","",J12)</f>
        <v>15. 7. 2024</v>
      </c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25</v>
      </c>
      <c r="D89" s="42"/>
      <c r="E89" s="42"/>
      <c r="F89" s="29" t="str">
        <f>E15</f>
        <v>Dopravní podnik města Děčín a.s.</v>
      </c>
      <c r="G89" s="42"/>
      <c r="H89" s="42"/>
      <c r="I89" s="34" t="s">
        <v>32</v>
      </c>
      <c r="J89" s="38" t="str">
        <f>E21</f>
        <v>TR Systém s.r.o.</v>
      </c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25.65" customHeight="1">
      <c r="A90" s="40"/>
      <c r="B90" s="41"/>
      <c r="C90" s="34" t="s">
        <v>30</v>
      </c>
      <c r="D90" s="42"/>
      <c r="E90" s="42"/>
      <c r="F90" s="29" t="str">
        <f>IF(E18="","",E18)</f>
        <v>Vyplň údaj</v>
      </c>
      <c r="G90" s="42"/>
      <c r="H90" s="42"/>
      <c r="I90" s="34" t="s">
        <v>36</v>
      </c>
      <c r="J90" s="38" t="str">
        <f>E24</f>
        <v>STAVEBNÍ ROZPOČTY s.r.o.</v>
      </c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3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179"/>
      <c r="B92" s="180"/>
      <c r="C92" s="181" t="s">
        <v>112</v>
      </c>
      <c r="D92" s="182" t="s">
        <v>61</v>
      </c>
      <c r="E92" s="182" t="s">
        <v>57</v>
      </c>
      <c r="F92" s="182" t="s">
        <v>58</v>
      </c>
      <c r="G92" s="182" t="s">
        <v>113</v>
      </c>
      <c r="H92" s="182" t="s">
        <v>114</v>
      </c>
      <c r="I92" s="182" t="s">
        <v>115</v>
      </c>
      <c r="J92" s="182" t="s">
        <v>95</v>
      </c>
      <c r="K92" s="183" t="s">
        <v>116</v>
      </c>
      <c r="L92" s="184"/>
      <c r="M92" s="94" t="s">
        <v>19</v>
      </c>
      <c r="N92" s="95" t="s">
        <v>46</v>
      </c>
      <c r="O92" s="95" t="s">
        <v>117</v>
      </c>
      <c r="P92" s="95" t="s">
        <v>118</v>
      </c>
      <c r="Q92" s="95" t="s">
        <v>119</v>
      </c>
      <c r="R92" s="95" t="s">
        <v>120</v>
      </c>
      <c r="S92" s="95" t="s">
        <v>121</v>
      </c>
      <c r="T92" s="96" t="s">
        <v>122</v>
      </c>
      <c r="U92" s="179"/>
      <c r="V92" s="179"/>
      <c r="W92" s="179"/>
      <c r="X92" s="179"/>
      <c r="Y92" s="179"/>
      <c r="Z92" s="179"/>
      <c r="AA92" s="179"/>
      <c r="AB92" s="179"/>
      <c r="AC92" s="179"/>
      <c r="AD92" s="179"/>
      <c r="AE92" s="179"/>
    </row>
    <row r="93" s="2" customFormat="1" ht="22.8" customHeight="1">
      <c r="A93" s="40"/>
      <c r="B93" s="41"/>
      <c r="C93" s="101" t="s">
        <v>123</v>
      </c>
      <c r="D93" s="42"/>
      <c r="E93" s="42"/>
      <c r="F93" s="42"/>
      <c r="G93" s="42"/>
      <c r="H93" s="42"/>
      <c r="I93" s="42"/>
      <c r="J93" s="185">
        <f>BK93</f>
        <v>0</v>
      </c>
      <c r="K93" s="42"/>
      <c r="L93" s="46"/>
      <c r="M93" s="97"/>
      <c r="N93" s="186"/>
      <c r="O93" s="98"/>
      <c r="P93" s="187">
        <f>P94+P126+P231+P236</f>
        <v>0</v>
      </c>
      <c r="Q93" s="98"/>
      <c r="R93" s="187">
        <f>R94+R126+R231+R236</f>
        <v>52.207394999999998</v>
      </c>
      <c r="S93" s="98"/>
      <c r="T93" s="188">
        <f>T94+T126+T231+T236</f>
        <v>50.632999999999996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75</v>
      </c>
      <c r="AU93" s="19" t="s">
        <v>96</v>
      </c>
      <c r="BK93" s="189">
        <f>BK94+BK126+BK231+BK236</f>
        <v>0</v>
      </c>
    </row>
    <row r="94" s="12" customFormat="1" ht="25.92" customHeight="1">
      <c r="A94" s="12"/>
      <c r="B94" s="190"/>
      <c r="C94" s="191"/>
      <c r="D94" s="192" t="s">
        <v>75</v>
      </c>
      <c r="E94" s="193" t="s">
        <v>124</v>
      </c>
      <c r="F94" s="193" t="s">
        <v>125</v>
      </c>
      <c r="G94" s="191"/>
      <c r="H94" s="191"/>
      <c r="I94" s="194"/>
      <c r="J94" s="195">
        <f>BK94</f>
        <v>0</v>
      </c>
      <c r="K94" s="191"/>
      <c r="L94" s="196"/>
      <c r="M94" s="197"/>
      <c r="N94" s="198"/>
      <c r="O94" s="198"/>
      <c r="P94" s="199">
        <f>P95+P114+P123</f>
        <v>0</v>
      </c>
      <c r="Q94" s="198"/>
      <c r="R94" s="199">
        <f>R95+R114+R123</f>
        <v>15.75</v>
      </c>
      <c r="S94" s="198"/>
      <c r="T94" s="200">
        <f>T95+T114+T123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1" t="s">
        <v>84</v>
      </c>
      <c r="AT94" s="202" t="s">
        <v>75</v>
      </c>
      <c r="AU94" s="202" t="s">
        <v>76</v>
      </c>
      <c r="AY94" s="201" t="s">
        <v>126</v>
      </c>
      <c r="BK94" s="203">
        <f>BK95+BK114+BK123</f>
        <v>0</v>
      </c>
    </row>
    <row r="95" s="12" customFormat="1" ht="22.8" customHeight="1">
      <c r="A95" s="12"/>
      <c r="B95" s="190"/>
      <c r="C95" s="191"/>
      <c r="D95" s="192" t="s">
        <v>75</v>
      </c>
      <c r="E95" s="204" t="s">
        <v>84</v>
      </c>
      <c r="F95" s="204" t="s">
        <v>127</v>
      </c>
      <c r="G95" s="191"/>
      <c r="H95" s="191"/>
      <c r="I95" s="194"/>
      <c r="J95" s="205">
        <f>BK95</f>
        <v>0</v>
      </c>
      <c r="K95" s="191"/>
      <c r="L95" s="196"/>
      <c r="M95" s="197"/>
      <c r="N95" s="198"/>
      <c r="O95" s="198"/>
      <c r="P95" s="199">
        <f>SUM(P96:P113)</f>
        <v>0</v>
      </c>
      <c r="Q95" s="198"/>
      <c r="R95" s="199">
        <f>SUM(R96:R113)</f>
        <v>0</v>
      </c>
      <c r="S95" s="198"/>
      <c r="T95" s="200">
        <f>SUM(T96:T113)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1" t="s">
        <v>84</v>
      </c>
      <c r="AT95" s="202" t="s">
        <v>75</v>
      </c>
      <c r="AU95" s="202" t="s">
        <v>84</v>
      </c>
      <c r="AY95" s="201" t="s">
        <v>126</v>
      </c>
      <c r="BK95" s="203">
        <f>SUM(BK96:BK113)</f>
        <v>0</v>
      </c>
    </row>
    <row r="96" s="2" customFormat="1" ht="16.5" customHeight="1">
      <c r="A96" s="40"/>
      <c r="B96" s="41"/>
      <c r="C96" s="206" t="s">
        <v>84</v>
      </c>
      <c r="D96" s="206" t="s">
        <v>128</v>
      </c>
      <c r="E96" s="207" t="s">
        <v>129</v>
      </c>
      <c r="F96" s="208" t="s">
        <v>130</v>
      </c>
      <c r="G96" s="209" t="s">
        <v>131</v>
      </c>
      <c r="H96" s="210">
        <v>50</v>
      </c>
      <c r="I96" s="211"/>
      <c r="J96" s="212">
        <f>ROUND(I96*H96,2)</f>
        <v>0</v>
      </c>
      <c r="K96" s="208" t="s">
        <v>132</v>
      </c>
      <c r="L96" s="46"/>
      <c r="M96" s="213" t="s">
        <v>19</v>
      </c>
      <c r="N96" s="214" t="s">
        <v>47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133</v>
      </c>
      <c r="AT96" s="217" t="s">
        <v>128</v>
      </c>
      <c r="AU96" s="217" t="s">
        <v>86</v>
      </c>
      <c r="AY96" s="19" t="s">
        <v>126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84</v>
      </c>
      <c r="BK96" s="218">
        <f>ROUND(I96*H96,2)</f>
        <v>0</v>
      </c>
      <c r="BL96" s="19" t="s">
        <v>133</v>
      </c>
      <c r="BM96" s="217" t="s">
        <v>134</v>
      </c>
    </row>
    <row r="97" s="2" customFormat="1">
      <c r="A97" s="40"/>
      <c r="B97" s="41"/>
      <c r="C97" s="42"/>
      <c r="D97" s="219" t="s">
        <v>135</v>
      </c>
      <c r="E97" s="42"/>
      <c r="F97" s="220" t="s">
        <v>136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135</v>
      </c>
      <c r="AU97" s="19" t="s">
        <v>86</v>
      </c>
    </row>
    <row r="98" s="13" customFormat="1">
      <c r="A98" s="13"/>
      <c r="B98" s="224"/>
      <c r="C98" s="225"/>
      <c r="D98" s="226" t="s">
        <v>137</v>
      </c>
      <c r="E98" s="227" t="s">
        <v>19</v>
      </c>
      <c r="F98" s="228" t="s">
        <v>138</v>
      </c>
      <c r="G98" s="225"/>
      <c r="H98" s="227" t="s">
        <v>19</v>
      </c>
      <c r="I98" s="229"/>
      <c r="J98" s="225"/>
      <c r="K98" s="225"/>
      <c r="L98" s="230"/>
      <c r="M98" s="231"/>
      <c r="N98" s="232"/>
      <c r="O98" s="232"/>
      <c r="P98" s="232"/>
      <c r="Q98" s="232"/>
      <c r="R98" s="232"/>
      <c r="S98" s="232"/>
      <c r="T98" s="23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4" t="s">
        <v>137</v>
      </c>
      <c r="AU98" s="234" t="s">
        <v>86</v>
      </c>
      <c r="AV98" s="13" t="s">
        <v>84</v>
      </c>
      <c r="AW98" s="13" t="s">
        <v>35</v>
      </c>
      <c r="AX98" s="13" t="s">
        <v>76</v>
      </c>
      <c r="AY98" s="234" t="s">
        <v>126</v>
      </c>
    </row>
    <row r="99" s="14" customFormat="1">
      <c r="A99" s="14"/>
      <c r="B99" s="235"/>
      <c r="C99" s="236"/>
      <c r="D99" s="226" t="s">
        <v>137</v>
      </c>
      <c r="E99" s="237" t="s">
        <v>19</v>
      </c>
      <c r="F99" s="238" t="s">
        <v>139</v>
      </c>
      <c r="G99" s="236"/>
      <c r="H99" s="239">
        <v>50</v>
      </c>
      <c r="I99" s="240"/>
      <c r="J99" s="236"/>
      <c r="K99" s="236"/>
      <c r="L99" s="241"/>
      <c r="M99" s="242"/>
      <c r="N99" s="243"/>
      <c r="O99" s="243"/>
      <c r="P99" s="243"/>
      <c r="Q99" s="243"/>
      <c r="R99" s="243"/>
      <c r="S99" s="243"/>
      <c r="T99" s="24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5" t="s">
        <v>137</v>
      </c>
      <c r="AU99" s="245" t="s">
        <v>86</v>
      </c>
      <c r="AV99" s="14" t="s">
        <v>86</v>
      </c>
      <c r="AW99" s="14" t="s">
        <v>35</v>
      </c>
      <c r="AX99" s="14" t="s">
        <v>84</v>
      </c>
      <c r="AY99" s="245" t="s">
        <v>126</v>
      </c>
    </row>
    <row r="100" s="2" customFormat="1" ht="37.8" customHeight="1">
      <c r="A100" s="40"/>
      <c r="B100" s="41"/>
      <c r="C100" s="206" t="s">
        <v>86</v>
      </c>
      <c r="D100" s="206" t="s">
        <v>128</v>
      </c>
      <c r="E100" s="207" t="s">
        <v>140</v>
      </c>
      <c r="F100" s="208" t="s">
        <v>141</v>
      </c>
      <c r="G100" s="209" t="s">
        <v>131</v>
      </c>
      <c r="H100" s="210">
        <v>50</v>
      </c>
      <c r="I100" s="211"/>
      <c r="J100" s="212">
        <f>ROUND(I100*H100,2)</f>
        <v>0</v>
      </c>
      <c r="K100" s="208" t="s">
        <v>132</v>
      </c>
      <c r="L100" s="46"/>
      <c r="M100" s="213" t="s">
        <v>19</v>
      </c>
      <c r="N100" s="214" t="s">
        <v>47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133</v>
      </c>
      <c r="AT100" s="217" t="s">
        <v>128</v>
      </c>
      <c r="AU100" s="217" t="s">
        <v>86</v>
      </c>
      <c r="AY100" s="19" t="s">
        <v>126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84</v>
      </c>
      <c r="BK100" s="218">
        <f>ROUND(I100*H100,2)</f>
        <v>0</v>
      </c>
      <c r="BL100" s="19" t="s">
        <v>133</v>
      </c>
      <c r="BM100" s="217" t="s">
        <v>142</v>
      </c>
    </row>
    <row r="101" s="2" customFormat="1">
      <c r="A101" s="40"/>
      <c r="B101" s="41"/>
      <c r="C101" s="42"/>
      <c r="D101" s="219" t="s">
        <v>135</v>
      </c>
      <c r="E101" s="42"/>
      <c r="F101" s="220" t="s">
        <v>143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135</v>
      </c>
      <c r="AU101" s="19" t="s">
        <v>86</v>
      </c>
    </row>
    <row r="102" s="2" customFormat="1" ht="37.8" customHeight="1">
      <c r="A102" s="40"/>
      <c r="B102" s="41"/>
      <c r="C102" s="206" t="s">
        <v>144</v>
      </c>
      <c r="D102" s="206" t="s">
        <v>128</v>
      </c>
      <c r="E102" s="207" t="s">
        <v>145</v>
      </c>
      <c r="F102" s="208" t="s">
        <v>146</v>
      </c>
      <c r="G102" s="209" t="s">
        <v>131</v>
      </c>
      <c r="H102" s="210">
        <v>650</v>
      </c>
      <c r="I102" s="211"/>
      <c r="J102" s="212">
        <f>ROUND(I102*H102,2)</f>
        <v>0</v>
      </c>
      <c r="K102" s="208" t="s">
        <v>132</v>
      </c>
      <c r="L102" s="46"/>
      <c r="M102" s="213" t="s">
        <v>19</v>
      </c>
      <c r="N102" s="214" t="s">
        <v>47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133</v>
      </c>
      <c r="AT102" s="217" t="s">
        <v>128</v>
      </c>
      <c r="AU102" s="217" t="s">
        <v>86</v>
      </c>
      <c r="AY102" s="19" t="s">
        <v>126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84</v>
      </c>
      <c r="BK102" s="218">
        <f>ROUND(I102*H102,2)</f>
        <v>0</v>
      </c>
      <c r="BL102" s="19" t="s">
        <v>133</v>
      </c>
      <c r="BM102" s="217" t="s">
        <v>147</v>
      </c>
    </row>
    <row r="103" s="2" customFormat="1">
      <c r="A103" s="40"/>
      <c r="B103" s="41"/>
      <c r="C103" s="42"/>
      <c r="D103" s="219" t="s">
        <v>135</v>
      </c>
      <c r="E103" s="42"/>
      <c r="F103" s="220" t="s">
        <v>148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135</v>
      </c>
      <c r="AU103" s="19" t="s">
        <v>86</v>
      </c>
    </row>
    <row r="104" s="14" customFormat="1">
      <c r="A104" s="14"/>
      <c r="B104" s="235"/>
      <c r="C104" s="236"/>
      <c r="D104" s="226" t="s">
        <v>137</v>
      </c>
      <c r="E104" s="237" t="s">
        <v>19</v>
      </c>
      <c r="F104" s="238" t="s">
        <v>149</v>
      </c>
      <c r="G104" s="236"/>
      <c r="H104" s="239">
        <v>50</v>
      </c>
      <c r="I104" s="240"/>
      <c r="J104" s="236"/>
      <c r="K104" s="236"/>
      <c r="L104" s="241"/>
      <c r="M104" s="242"/>
      <c r="N104" s="243"/>
      <c r="O104" s="243"/>
      <c r="P104" s="243"/>
      <c r="Q104" s="243"/>
      <c r="R104" s="243"/>
      <c r="S104" s="243"/>
      <c r="T104" s="24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5" t="s">
        <v>137</v>
      </c>
      <c r="AU104" s="245" t="s">
        <v>86</v>
      </c>
      <c r="AV104" s="14" t="s">
        <v>86</v>
      </c>
      <c r="AW104" s="14" t="s">
        <v>35</v>
      </c>
      <c r="AX104" s="14" t="s">
        <v>76</v>
      </c>
      <c r="AY104" s="245" t="s">
        <v>126</v>
      </c>
    </row>
    <row r="105" s="14" customFormat="1">
      <c r="A105" s="14"/>
      <c r="B105" s="235"/>
      <c r="C105" s="236"/>
      <c r="D105" s="226" t="s">
        <v>137</v>
      </c>
      <c r="E105" s="237" t="s">
        <v>19</v>
      </c>
      <c r="F105" s="238" t="s">
        <v>150</v>
      </c>
      <c r="G105" s="236"/>
      <c r="H105" s="239">
        <v>650</v>
      </c>
      <c r="I105" s="240"/>
      <c r="J105" s="236"/>
      <c r="K105" s="236"/>
      <c r="L105" s="241"/>
      <c r="M105" s="242"/>
      <c r="N105" s="243"/>
      <c r="O105" s="243"/>
      <c r="P105" s="243"/>
      <c r="Q105" s="243"/>
      <c r="R105" s="243"/>
      <c r="S105" s="243"/>
      <c r="T105" s="24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5" t="s">
        <v>137</v>
      </c>
      <c r="AU105" s="245" t="s">
        <v>86</v>
      </c>
      <c r="AV105" s="14" t="s">
        <v>86</v>
      </c>
      <c r="AW105" s="14" t="s">
        <v>35</v>
      </c>
      <c r="AX105" s="14" t="s">
        <v>84</v>
      </c>
      <c r="AY105" s="245" t="s">
        <v>126</v>
      </c>
    </row>
    <row r="106" s="2" customFormat="1" ht="24.15" customHeight="1">
      <c r="A106" s="40"/>
      <c r="B106" s="41"/>
      <c r="C106" s="206" t="s">
        <v>133</v>
      </c>
      <c r="D106" s="206" t="s">
        <v>128</v>
      </c>
      <c r="E106" s="207" t="s">
        <v>151</v>
      </c>
      <c r="F106" s="208" t="s">
        <v>152</v>
      </c>
      <c r="G106" s="209" t="s">
        <v>153</v>
      </c>
      <c r="H106" s="210">
        <v>100</v>
      </c>
      <c r="I106" s="211"/>
      <c r="J106" s="212">
        <f>ROUND(I106*H106,2)</f>
        <v>0</v>
      </c>
      <c r="K106" s="208" t="s">
        <v>132</v>
      </c>
      <c r="L106" s="46"/>
      <c r="M106" s="213" t="s">
        <v>19</v>
      </c>
      <c r="N106" s="214" t="s">
        <v>47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133</v>
      </c>
      <c r="AT106" s="217" t="s">
        <v>128</v>
      </c>
      <c r="AU106" s="217" t="s">
        <v>86</v>
      </c>
      <c r="AY106" s="19" t="s">
        <v>126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84</v>
      </c>
      <c r="BK106" s="218">
        <f>ROUND(I106*H106,2)</f>
        <v>0</v>
      </c>
      <c r="BL106" s="19" t="s">
        <v>133</v>
      </c>
      <c r="BM106" s="217" t="s">
        <v>154</v>
      </c>
    </row>
    <row r="107" s="2" customFormat="1">
      <c r="A107" s="40"/>
      <c r="B107" s="41"/>
      <c r="C107" s="42"/>
      <c r="D107" s="219" t="s">
        <v>135</v>
      </c>
      <c r="E107" s="42"/>
      <c r="F107" s="220" t="s">
        <v>155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135</v>
      </c>
      <c r="AU107" s="19" t="s">
        <v>86</v>
      </c>
    </row>
    <row r="108" s="14" customFormat="1">
      <c r="A108" s="14"/>
      <c r="B108" s="235"/>
      <c r="C108" s="236"/>
      <c r="D108" s="226" t="s">
        <v>137</v>
      </c>
      <c r="E108" s="237" t="s">
        <v>19</v>
      </c>
      <c r="F108" s="238" t="s">
        <v>156</v>
      </c>
      <c r="G108" s="236"/>
      <c r="H108" s="239">
        <v>50</v>
      </c>
      <c r="I108" s="240"/>
      <c r="J108" s="236"/>
      <c r="K108" s="236"/>
      <c r="L108" s="241"/>
      <c r="M108" s="242"/>
      <c r="N108" s="243"/>
      <c r="O108" s="243"/>
      <c r="P108" s="243"/>
      <c r="Q108" s="243"/>
      <c r="R108" s="243"/>
      <c r="S108" s="243"/>
      <c r="T108" s="24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5" t="s">
        <v>137</v>
      </c>
      <c r="AU108" s="245" t="s">
        <v>86</v>
      </c>
      <c r="AV108" s="14" t="s">
        <v>86</v>
      </c>
      <c r="AW108" s="14" t="s">
        <v>35</v>
      </c>
      <c r="AX108" s="14" t="s">
        <v>76</v>
      </c>
      <c r="AY108" s="245" t="s">
        <v>126</v>
      </c>
    </row>
    <row r="109" s="14" customFormat="1">
      <c r="A109" s="14"/>
      <c r="B109" s="235"/>
      <c r="C109" s="236"/>
      <c r="D109" s="226" t="s">
        <v>137</v>
      </c>
      <c r="E109" s="237" t="s">
        <v>19</v>
      </c>
      <c r="F109" s="238" t="s">
        <v>157</v>
      </c>
      <c r="G109" s="236"/>
      <c r="H109" s="239">
        <v>100</v>
      </c>
      <c r="I109" s="240"/>
      <c r="J109" s="236"/>
      <c r="K109" s="236"/>
      <c r="L109" s="241"/>
      <c r="M109" s="242"/>
      <c r="N109" s="243"/>
      <c r="O109" s="243"/>
      <c r="P109" s="243"/>
      <c r="Q109" s="243"/>
      <c r="R109" s="243"/>
      <c r="S109" s="243"/>
      <c r="T109" s="24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5" t="s">
        <v>137</v>
      </c>
      <c r="AU109" s="245" t="s">
        <v>86</v>
      </c>
      <c r="AV109" s="14" t="s">
        <v>86</v>
      </c>
      <c r="AW109" s="14" t="s">
        <v>35</v>
      </c>
      <c r="AX109" s="14" t="s">
        <v>84</v>
      </c>
      <c r="AY109" s="245" t="s">
        <v>126</v>
      </c>
    </row>
    <row r="110" s="2" customFormat="1" ht="21.75" customHeight="1">
      <c r="A110" s="40"/>
      <c r="B110" s="41"/>
      <c r="C110" s="206" t="s">
        <v>158</v>
      </c>
      <c r="D110" s="206" t="s">
        <v>128</v>
      </c>
      <c r="E110" s="207" t="s">
        <v>159</v>
      </c>
      <c r="F110" s="208" t="s">
        <v>160</v>
      </c>
      <c r="G110" s="209" t="s">
        <v>161</v>
      </c>
      <c r="H110" s="210">
        <v>50</v>
      </c>
      <c r="I110" s="211"/>
      <c r="J110" s="212">
        <f>ROUND(I110*H110,2)</f>
        <v>0</v>
      </c>
      <c r="K110" s="208" t="s">
        <v>132</v>
      </c>
      <c r="L110" s="46"/>
      <c r="M110" s="213" t="s">
        <v>19</v>
      </c>
      <c r="N110" s="214" t="s">
        <v>47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133</v>
      </c>
      <c r="AT110" s="217" t="s">
        <v>128</v>
      </c>
      <c r="AU110" s="217" t="s">
        <v>86</v>
      </c>
      <c r="AY110" s="19" t="s">
        <v>126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84</v>
      </c>
      <c r="BK110" s="218">
        <f>ROUND(I110*H110,2)</f>
        <v>0</v>
      </c>
      <c r="BL110" s="19" t="s">
        <v>133</v>
      </c>
      <c r="BM110" s="217" t="s">
        <v>162</v>
      </c>
    </row>
    <row r="111" s="2" customFormat="1">
      <c r="A111" s="40"/>
      <c r="B111" s="41"/>
      <c r="C111" s="42"/>
      <c r="D111" s="219" t="s">
        <v>135</v>
      </c>
      <c r="E111" s="42"/>
      <c r="F111" s="220" t="s">
        <v>163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135</v>
      </c>
      <c r="AU111" s="19" t="s">
        <v>86</v>
      </c>
    </row>
    <row r="112" s="13" customFormat="1">
      <c r="A112" s="13"/>
      <c r="B112" s="224"/>
      <c r="C112" s="225"/>
      <c r="D112" s="226" t="s">
        <v>137</v>
      </c>
      <c r="E112" s="227" t="s">
        <v>19</v>
      </c>
      <c r="F112" s="228" t="s">
        <v>138</v>
      </c>
      <c r="G112" s="225"/>
      <c r="H112" s="227" t="s">
        <v>19</v>
      </c>
      <c r="I112" s="229"/>
      <c r="J112" s="225"/>
      <c r="K112" s="225"/>
      <c r="L112" s="230"/>
      <c r="M112" s="231"/>
      <c r="N112" s="232"/>
      <c r="O112" s="232"/>
      <c r="P112" s="232"/>
      <c r="Q112" s="232"/>
      <c r="R112" s="232"/>
      <c r="S112" s="232"/>
      <c r="T112" s="23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4" t="s">
        <v>137</v>
      </c>
      <c r="AU112" s="234" t="s">
        <v>86</v>
      </c>
      <c r="AV112" s="13" t="s">
        <v>84</v>
      </c>
      <c r="AW112" s="13" t="s">
        <v>35</v>
      </c>
      <c r="AX112" s="13" t="s">
        <v>76</v>
      </c>
      <c r="AY112" s="234" t="s">
        <v>126</v>
      </c>
    </row>
    <row r="113" s="14" customFormat="1">
      <c r="A113" s="14"/>
      <c r="B113" s="235"/>
      <c r="C113" s="236"/>
      <c r="D113" s="226" t="s">
        <v>137</v>
      </c>
      <c r="E113" s="237" t="s">
        <v>19</v>
      </c>
      <c r="F113" s="238" t="s">
        <v>164</v>
      </c>
      <c r="G113" s="236"/>
      <c r="H113" s="239">
        <v>50</v>
      </c>
      <c r="I113" s="240"/>
      <c r="J113" s="236"/>
      <c r="K113" s="236"/>
      <c r="L113" s="241"/>
      <c r="M113" s="242"/>
      <c r="N113" s="243"/>
      <c r="O113" s="243"/>
      <c r="P113" s="243"/>
      <c r="Q113" s="243"/>
      <c r="R113" s="243"/>
      <c r="S113" s="243"/>
      <c r="T113" s="24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5" t="s">
        <v>137</v>
      </c>
      <c r="AU113" s="245" t="s">
        <v>86</v>
      </c>
      <c r="AV113" s="14" t="s">
        <v>86</v>
      </c>
      <c r="AW113" s="14" t="s">
        <v>35</v>
      </c>
      <c r="AX113" s="14" t="s">
        <v>84</v>
      </c>
      <c r="AY113" s="245" t="s">
        <v>126</v>
      </c>
    </row>
    <row r="114" s="12" customFormat="1" ht="22.8" customHeight="1">
      <c r="A114" s="12"/>
      <c r="B114" s="190"/>
      <c r="C114" s="191"/>
      <c r="D114" s="192" t="s">
        <v>75</v>
      </c>
      <c r="E114" s="204" t="s">
        <v>86</v>
      </c>
      <c r="F114" s="204" t="s">
        <v>165</v>
      </c>
      <c r="G114" s="191"/>
      <c r="H114" s="191"/>
      <c r="I114" s="194"/>
      <c r="J114" s="205">
        <f>BK114</f>
        <v>0</v>
      </c>
      <c r="K114" s="191"/>
      <c r="L114" s="196"/>
      <c r="M114" s="197"/>
      <c r="N114" s="198"/>
      <c r="O114" s="198"/>
      <c r="P114" s="199">
        <f>SUM(P115:P122)</f>
        <v>0</v>
      </c>
      <c r="Q114" s="198"/>
      <c r="R114" s="199">
        <f>SUM(R115:R122)</f>
        <v>15.75</v>
      </c>
      <c r="S114" s="198"/>
      <c r="T114" s="200">
        <f>SUM(T115:T122)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1" t="s">
        <v>84</v>
      </c>
      <c r="AT114" s="202" t="s">
        <v>75</v>
      </c>
      <c r="AU114" s="202" t="s">
        <v>84</v>
      </c>
      <c r="AY114" s="201" t="s">
        <v>126</v>
      </c>
      <c r="BK114" s="203">
        <f>SUM(BK115:BK122)</f>
        <v>0</v>
      </c>
    </row>
    <row r="115" s="2" customFormat="1" ht="16.5" customHeight="1">
      <c r="A115" s="40"/>
      <c r="B115" s="41"/>
      <c r="C115" s="206" t="s">
        <v>166</v>
      </c>
      <c r="D115" s="206" t="s">
        <v>128</v>
      </c>
      <c r="E115" s="207" t="s">
        <v>167</v>
      </c>
      <c r="F115" s="208" t="s">
        <v>168</v>
      </c>
      <c r="G115" s="209" t="s">
        <v>131</v>
      </c>
      <c r="H115" s="210">
        <v>5</v>
      </c>
      <c r="I115" s="211"/>
      <c r="J115" s="212">
        <f>ROUND(I115*H115,2)</f>
        <v>0</v>
      </c>
      <c r="K115" s="208" t="s">
        <v>132</v>
      </c>
      <c r="L115" s="46"/>
      <c r="M115" s="213" t="s">
        <v>19</v>
      </c>
      <c r="N115" s="214" t="s">
        <v>47</v>
      </c>
      <c r="O115" s="86"/>
      <c r="P115" s="215">
        <f>O115*H115</f>
        <v>0</v>
      </c>
      <c r="Q115" s="215">
        <v>2.1600000000000001</v>
      </c>
      <c r="R115" s="215">
        <f>Q115*H115</f>
        <v>10.800000000000001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133</v>
      </c>
      <c r="AT115" s="217" t="s">
        <v>128</v>
      </c>
      <c r="AU115" s="217" t="s">
        <v>86</v>
      </c>
      <c r="AY115" s="19" t="s">
        <v>126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84</v>
      </c>
      <c r="BK115" s="218">
        <f>ROUND(I115*H115,2)</f>
        <v>0</v>
      </c>
      <c r="BL115" s="19" t="s">
        <v>133</v>
      </c>
      <c r="BM115" s="217" t="s">
        <v>169</v>
      </c>
    </row>
    <row r="116" s="2" customFormat="1">
      <c r="A116" s="40"/>
      <c r="B116" s="41"/>
      <c r="C116" s="42"/>
      <c r="D116" s="219" t="s">
        <v>135</v>
      </c>
      <c r="E116" s="42"/>
      <c r="F116" s="220" t="s">
        <v>170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135</v>
      </c>
      <c r="AU116" s="19" t="s">
        <v>86</v>
      </c>
    </row>
    <row r="117" s="13" customFormat="1">
      <c r="A117" s="13"/>
      <c r="B117" s="224"/>
      <c r="C117" s="225"/>
      <c r="D117" s="226" t="s">
        <v>137</v>
      </c>
      <c r="E117" s="227" t="s">
        <v>19</v>
      </c>
      <c r="F117" s="228" t="s">
        <v>138</v>
      </c>
      <c r="G117" s="225"/>
      <c r="H117" s="227" t="s">
        <v>19</v>
      </c>
      <c r="I117" s="229"/>
      <c r="J117" s="225"/>
      <c r="K117" s="225"/>
      <c r="L117" s="230"/>
      <c r="M117" s="231"/>
      <c r="N117" s="232"/>
      <c r="O117" s="232"/>
      <c r="P117" s="232"/>
      <c r="Q117" s="232"/>
      <c r="R117" s="232"/>
      <c r="S117" s="232"/>
      <c r="T117" s="23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4" t="s">
        <v>137</v>
      </c>
      <c r="AU117" s="234" t="s">
        <v>86</v>
      </c>
      <c r="AV117" s="13" t="s">
        <v>84</v>
      </c>
      <c r="AW117" s="13" t="s">
        <v>35</v>
      </c>
      <c r="AX117" s="13" t="s">
        <v>76</v>
      </c>
      <c r="AY117" s="234" t="s">
        <v>126</v>
      </c>
    </row>
    <row r="118" s="14" customFormat="1">
      <c r="A118" s="14"/>
      <c r="B118" s="235"/>
      <c r="C118" s="236"/>
      <c r="D118" s="226" t="s">
        <v>137</v>
      </c>
      <c r="E118" s="237" t="s">
        <v>19</v>
      </c>
      <c r="F118" s="238" t="s">
        <v>171</v>
      </c>
      <c r="G118" s="236"/>
      <c r="H118" s="239">
        <v>5</v>
      </c>
      <c r="I118" s="240"/>
      <c r="J118" s="236"/>
      <c r="K118" s="236"/>
      <c r="L118" s="241"/>
      <c r="M118" s="242"/>
      <c r="N118" s="243"/>
      <c r="O118" s="243"/>
      <c r="P118" s="243"/>
      <c r="Q118" s="243"/>
      <c r="R118" s="243"/>
      <c r="S118" s="243"/>
      <c r="T118" s="24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5" t="s">
        <v>137</v>
      </c>
      <c r="AU118" s="245" t="s">
        <v>86</v>
      </c>
      <c r="AV118" s="14" t="s">
        <v>86</v>
      </c>
      <c r="AW118" s="14" t="s">
        <v>35</v>
      </c>
      <c r="AX118" s="14" t="s">
        <v>84</v>
      </c>
      <c r="AY118" s="245" t="s">
        <v>126</v>
      </c>
    </row>
    <row r="119" s="2" customFormat="1" ht="16.5" customHeight="1">
      <c r="A119" s="40"/>
      <c r="B119" s="41"/>
      <c r="C119" s="206" t="s">
        <v>172</v>
      </c>
      <c r="D119" s="206" t="s">
        <v>128</v>
      </c>
      <c r="E119" s="207" t="s">
        <v>173</v>
      </c>
      <c r="F119" s="208" t="s">
        <v>174</v>
      </c>
      <c r="G119" s="209" t="s">
        <v>131</v>
      </c>
      <c r="H119" s="210">
        <v>2.5</v>
      </c>
      <c r="I119" s="211"/>
      <c r="J119" s="212">
        <f>ROUND(I119*H119,2)</f>
        <v>0</v>
      </c>
      <c r="K119" s="208" t="s">
        <v>132</v>
      </c>
      <c r="L119" s="46"/>
      <c r="M119" s="213" t="s">
        <v>19</v>
      </c>
      <c r="N119" s="214" t="s">
        <v>47</v>
      </c>
      <c r="O119" s="86"/>
      <c r="P119" s="215">
        <f>O119*H119</f>
        <v>0</v>
      </c>
      <c r="Q119" s="215">
        <v>1.98</v>
      </c>
      <c r="R119" s="215">
        <f>Q119*H119</f>
        <v>4.9500000000000002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133</v>
      </c>
      <c r="AT119" s="217" t="s">
        <v>128</v>
      </c>
      <c r="AU119" s="217" t="s">
        <v>86</v>
      </c>
      <c r="AY119" s="19" t="s">
        <v>126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84</v>
      </c>
      <c r="BK119" s="218">
        <f>ROUND(I119*H119,2)</f>
        <v>0</v>
      </c>
      <c r="BL119" s="19" t="s">
        <v>133</v>
      </c>
      <c r="BM119" s="217" t="s">
        <v>175</v>
      </c>
    </row>
    <row r="120" s="2" customFormat="1">
      <c r="A120" s="40"/>
      <c r="B120" s="41"/>
      <c r="C120" s="42"/>
      <c r="D120" s="219" t="s">
        <v>135</v>
      </c>
      <c r="E120" s="42"/>
      <c r="F120" s="220" t="s">
        <v>176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135</v>
      </c>
      <c r="AU120" s="19" t="s">
        <v>86</v>
      </c>
    </row>
    <row r="121" s="13" customFormat="1">
      <c r="A121" s="13"/>
      <c r="B121" s="224"/>
      <c r="C121" s="225"/>
      <c r="D121" s="226" t="s">
        <v>137</v>
      </c>
      <c r="E121" s="227" t="s">
        <v>19</v>
      </c>
      <c r="F121" s="228" t="s">
        <v>138</v>
      </c>
      <c r="G121" s="225"/>
      <c r="H121" s="227" t="s">
        <v>19</v>
      </c>
      <c r="I121" s="229"/>
      <c r="J121" s="225"/>
      <c r="K121" s="225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137</v>
      </c>
      <c r="AU121" s="234" t="s">
        <v>86</v>
      </c>
      <c r="AV121" s="13" t="s">
        <v>84</v>
      </c>
      <c r="AW121" s="13" t="s">
        <v>35</v>
      </c>
      <c r="AX121" s="13" t="s">
        <v>76</v>
      </c>
      <c r="AY121" s="234" t="s">
        <v>126</v>
      </c>
    </row>
    <row r="122" s="14" customFormat="1">
      <c r="A122" s="14"/>
      <c r="B122" s="235"/>
      <c r="C122" s="236"/>
      <c r="D122" s="226" t="s">
        <v>137</v>
      </c>
      <c r="E122" s="237" t="s">
        <v>19</v>
      </c>
      <c r="F122" s="238" t="s">
        <v>177</v>
      </c>
      <c r="G122" s="236"/>
      <c r="H122" s="239">
        <v>2.5</v>
      </c>
      <c r="I122" s="240"/>
      <c r="J122" s="236"/>
      <c r="K122" s="236"/>
      <c r="L122" s="241"/>
      <c r="M122" s="242"/>
      <c r="N122" s="243"/>
      <c r="O122" s="243"/>
      <c r="P122" s="243"/>
      <c r="Q122" s="243"/>
      <c r="R122" s="243"/>
      <c r="S122" s="243"/>
      <c r="T122" s="24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5" t="s">
        <v>137</v>
      </c>
      <c r="AU122" s="245" t="s">
        <v>86</v>
      </c>
      <c r="AV122" s="14" t="s">
        <v>86</v>
      </c>
      <c r="AW122" s="14" t="s">
        <v>35</v>
      </c>
      <c r="AX122" s="14" t="s">
        <v>84</v>
      </c>
      <c r="AY122" s="245" t="s">
        <v>126</v>
      </c>
    </row>
    <row r="123" s="12" customFormat="1" ht="22.8" customHeight="1">
      <c r="A123" s="12"/>
      <c r="B123" s="190"/>
      <c r="C123" s="191"/>
      <c r="D123" s="192" t="s">
        <v>75</v>
      </c>
      <c r="E123" s="204" t="s">
        <v>178</v>
      </c>
      <c r="F123" s="204" t="s">
        <v>179</v>
      </c>
      <c r="G123" s="191"/>
      <c r="H123" s="191"/>
      <c r="I123" s="194"/>
      <c r="J123" s="205">
        <f>BK123</f>
        <v>0</v>
      </c>
      <c r="K123" s="191"/>
      <c r="L123" s="196"/>
      <c r="M123" s="197"/>
      <c r="N123" s="198"/>
      <c r="O123" s="198"/>
      <c r="P123" s="199">
        <f>SUM(P124:P125)</f>
        <v>0</v>
      </c>
      <c r="Q123" s="198"/>
      <c r="R123" s="199">
        <f>SUM(R124:R125)</f>
        <v>0</v>
      </c>
      <c r="S123" s="198"/>
      <c r="T123" s="200">
        <f>SUM(T124:T125)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1" t="s">
        <v>84</v>
      </c>
      <c r="AT123" s="202" t="s">
        <v>75</v>
      </c>
      <c r="AU123" s="202" t="s">
        <v>84</v>
      </c>
      <c r="AY123" s="201" t="s">
        <v>126</v>
      </c>
      <c r="BK123" s="203">
        <f>SUM(BK124:BK125)</f>
        <v>0</v>
      </c>
    </row>
    <row r="124" s="2" customFormat="1" ht="33" customHeight="1">
      <c r="A124" s="40"/>
      <c r="B124" s="41"/>
      <c r="C124" s="206" t="s">
        <v>180</v>
      </c>
      <c r="D124" s="206" t="s">
        <v>128</v>
      </c>
      <c r="E124" s="207" t="s">
        <v>181</v>
      </c>
      <c r="F124" s="208" t="s">
        <v>182</v>
      </c>
      <c r="G124" s="209" t="s">
        <v>153</v>
      </c>
      <c r="H124" s="210">
        <v>25.920000000000002</v>
      </c>
      <c r="I124" s="211"/>
      <c r="J124" s="212">
        <f>ROUND(I124*H124,2)</f>
        <v>0</v>
      </c>
      <c r="K124" s="208" t="s">
        <v>132</v>
      </c>
      <c r="L124" s="46"/>
      <c r="M124" s="213" t="s">
        <v>19</v>
      </c>
      <c r="N124" s="214" t="s">
        <v>47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133</v>
      </c>
      <c r="AT124" s="217" t="s">
        <v>128</v>
      </c>
      <c r="AU124" s="217" t="s">
        <v>86</v>
      </c>
      <c r="AY124" s="19" t="s">
        <v>126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84</v>
      </c>
      <c r="BK124" s="218">
        <f>ROUND(I124*H124,2)</f>
        <v>0</v>
      </c>
      <c r="BL124" s="19" t="s">
        <v>133</v>
      </c>
      <c r="BM124" s="217" t="s">
        <v>183</v>
      </c>
    </row>
    <row r="125" s="2" customFormat="1">
      <c r="A125" s="40"/>
      <c r="B125" s="41"/>
      <c r="C125" s="42"/>
      <c r="D125" s="219" t="s">
        <v>135</v>
      </c>
      <c r="E125" s="42"/>
      <c r="F125" s="220" t="s">
        <v>184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135</v>
      </c>
      <c r="AU125" s="19" t="s">
        <v>86</v>
      </c>
    </row>
    <row r="126" s="12" customFormat="1" ht="25.92" customHeight="1">
      <c r="A126" s="12"/>
      <c r="B126" s="190"/>
      <c r="C126" s="191"/>
      <c r="D126" s="192" t="s">
        <v>75</v>
      </c>
      <c r="E126" s="193" t="s">
        <v>185</v>
      </c>
      <c r="F126" s="193" t="s">
        <v>186</v>
      </c>
      <c r="G126" s="191"/>
      <c r="H126" s="191"/>
      <c r="I126" s="194"/>
      <c r="J126" s="195">
        <f>BK126</f>
        <v>0</v>
      </c>
      <c r="K126" s="191"/>
      <c r="L126" s="196"/>
      <c r="M126" s="197"/>
      <c r="N126" s="198"/>
      <c r="O126" s="198"/>
      <c r="P126" s="199">
        <f>P127+P144</f>
        <v>0</v>
      </c>
      <c r="Q126" s="198"/>
      <c r="R126" s="199">
        <f>R127+R144</f>
        <v>36.457394999999998</v>
      </c>
      <c r="S126" s="198"/>
      <c r="T126" s="200">
        <f>T127+T144</f>
        <v>50.632999999999996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1" t="s">
        <v>144</v>
      </c>
      <c r="AT126" s="202" t="s">
        <v>75</v>
      </c>
      <c r="AU126" s="202" t="s">
        <v>76</v>
      </c>
      <c r="AY126" s="201" t="s">
        <v>126</v>
      </c>
      <c r="BK126" s="203">
        <f>BK127+BK144</f>
        <v>0</v>
      </c>
    </row>
    <row r="127" s="12" customFormat="1" ht="22.8" customHeight="1">
      <c r="A127" s="12"/>
      <c r="B127" s="190"/>
      <c r="C127" s="191"/>
      <c r="D127" s="192" t="s">
        <v>75</v>
      </c>
      <c r="E127" s="204" t="s">
        <v>187</v>
      </c>
      <c r="F127" s="204" t="s">
        <v>188</v>
      </c>
      <c r="G127" s="191"/>
      <c r="H127" s="191"/>
      <c r="I127" s="194"/>
      <c r="J127" s="205">
        <f>BK127</f>
        <v>0</v>
      </c>
      <c r="K127" s="191"/>
      <c r="L127" s="196"/>
      <c r="M127" s="197"/>
      <c r="N127" s="198"/>
      <c r="O127" s="198"/>
      <c r="P127" s="199">
        <f>SUM(P128:P143)</f>
        <v>0</v>
      </c>
      <c r="Q127" s="198"/>
      <c r="R127" s="199">
        <f>SUM(R128:R143)</f>
        <v>0.054480000000000008</v>
      </c>
      <c r="S127" s="198"/>
      <c r="T127" s="200">
        <f>SUM(T128:T143)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1" t="s">
        <v>144</v>
      </c>
      <c r="AT127" s="202" t="s">
        <v>75</v>
      </c>
      <c r="AU127" s="202" t="s">
        <v>84</v>
      </c>
      <c r="AY127" s="201" t="s">
        <v>126</v>
      </c>
      <c r="BK127" s="203">
        <f>SUM(BK128:BK143)</f>
        <v>0</v>
      </c>
    </row>
    <row r="128" s="2" customFormat="1" ht="24.15" customHeight="1">
      <c r="A128" s="40"/>
      <c r="B128" s="41"/>
      <c r="C128" s="206" t="s">
        <v>189</v>
      </c>
      <c r="D128" s="206" t="s">
        <v>128</v>
      </c>
      <c r="E128" s="207" t="s">
        <v>190</v>
      </c>
      <c r="F128" s="208" t="s">
        <v>191</v>
      </c>
      <c r="G128" s="209" t="s">
        <v>192</v>
      </c>
      <c r="H128" s="210">
        <v>1</v>
      </c>
      <c r="I128" s="211"/>
      <c r="J128" s="212">
        <f>ROUND(I128*H128,2)</f>
        <v>0</v>
      </c>
      <c r="K128" s="208" t="s">
        <v>193</v>
      </c>
      <c r="L128" s="46"/>
      <c r="M128" s="213" t="s">
        <v>19</v>
      </c>
      <c r="N128" s="214" t="s">
        <v>47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194</v>
      </c>
      <c r="AT128" s="217" t="s">
        <v>128</v>
      </c>
      <c r="AU128" s="217" t="s">
        <v>86</v>
      </c>
      <c r="AY128" s="19" t="s">
        <v>126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84</v>
      </c>
      <c r="BK128" s="218">
        <f>ROUND(I128*H128,2)</f>
        <v>0</v>
      </c>
      <c r="BL128" s="19" t="s">
        <v>194</v>
      </c>
      <c r="BM128" s="217" t="s">
        <v>195</v>
      </c>
    </row>
    <row r="129" s="14" customFormat="1">
      <c r="A129" s="14"/>
      <c r="B129" s="235"/>
      <c r="C129" s="236"/>
      <c r="D129" s="226" t="s">
        <v>137</v>
      </c>
      <c r="E129" s="237" t="s">
        <v>19</v>
      </c>
      <c r="F129" s="238" t="s">
        <v>196</v>
      </c>
      <c r="G129" s="236"/>
      <c r="H129" s="239">
        <v>1</v>
      </c>
      <c r="I129" s="240"/>
      <c r="J129" s="236"/>
      <c r="K129" s="236"/>
      <c r="L129" s="241"/>
      <c r="M129" s="242"/>
      <c r="N129" s="243"/>
      <c r="O129" s="243"/>
      <c r="P129" s="243"/>
      <c r="Q129" s="243"/>
      <c r="R129" s="243"/>
      <c r="S129" s="243"/>
      <c r="T129" s="24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5" t="s">
        <v>137</v>
      </c>
      <c r="AU129" s="245" t="s">
        <v>86</v>
      </c>
      <c r="AV129" s="14" t="s">
        <v>86</v>
      </c>
      <c r="AW129" s="14" t="s">
        <v>35</v>
      </c>
      <c r="AX129" s="14" t="s">
        <v>84</v>
      </c>
      <c r="AY129" s="245" t="s">
        <v>126</v>
      </c>
    </row>
    <row r="130" s="2" customFormat="1" ht="24.15" customHeight="1">
      <c r="A130" s="40"/>
      <c r="B130" s="41"/>
      <c r="C130" s="206" t="s">
        <v>197</v>
      </c>
      <c r="D130" s="206" t="s">
        <v>128</v>
      </c>
      <c r="E130" s="207" t="s">
        <v>198</v>
      </c>
      <c r="F130" s="208" t="s">
        <v>199</v>
      </c>
      <c r="G130" s="209" t="s">
        <v>200</v>
      </c>
      <c r="H130" s="210">
        <v>49.600000000000001</v>
      </c>
      <c r="I130" s="211"/>
      <c r="J130" s="212">
        <f>ROUND(I130*H130,2)</f>
        <v>0</v>
      </c>
      <c r="K130" s="208" t="s">
        <v>132</v>
      </c>
      <c r="L130" s="46"/>
      <c r="M130" s="213" t="s">
        <v>19</v>
      </c>
      <c r="N130" s="214" t="s">
        <v>47</v>
      </c>
      <c r="O130" s="86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194</v>
      </c>
      <c r="AT130" s="217" t="s">
        <v>128</v>
      </c>
      <c r="AU130" s="217" t="s">
        <v>86</v>
      </c>
      <c r="AY130" s="19" t="s">
        <v>126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84</v>
      </c>
      <c r="BK130" s="218">
        <f>ROUND(I130*H130,2)</f>
        <v>0</v>
      </c>
      <c r="BL130" s="19" t="s">
        <v>194</v>
      </c>
      <c r="BM130" s="217" t="s">
        <v>201</v>
      </c>
    </row>
    <row r="131" s="2" customFormat="1">
      <c r="A131" s="40"/>
      <c r="B131" s="41"/>
      <c r="C131" s="42"/>
      <c r="D131" s="219" t="s">
        <v>135</v>
      </c>
      <c r="E131" s="42"/>
      <c r="F131" s="220" t="s">
        <v>202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135</v>
      </c>
      <c r="AU131" s="19" t="s">
        <v>86</v>
      </c>
    </row>
    <row r="132" s="13" customFormat="1">
      <c r="A132" s="13"/>
      <c r="B132" s="224"/>
      <c r="C132" s="225"/>
      <c r="D132" s="226" t="s">
        <v>137</v>
      </c>
      <c r="E132" s="227" t="s">
        <v>19</v>
      </c>
      <c r="F132" s="228" t="s">
        <v>203</v>
      </c>
      <c r="G132" s="225"/>
      <c r="H132" s="227" t="s">
        <v>19</v>
      </c>
      <c r="I132" s="229"/>
      <c r="J132" s="225"/>
      <c r="K132" s="225"/>
      <c r="L132" s="230"/>
      <c r="M132" s="231"/>
      <c r="N132" s="232"/>
      <c r="O132" s="232"/>
      <c r="P132" s="232"/>
      <c r="Q132" s="232"/>
      <c r="R132" s="232"/>
      <c r="S132" s="232"/>
      <c r="T132" s="23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4" t="s">
        <v>137</v>
      </c>
      <c r="AU132" s="234" t="s">
        <v>86</v>
      </c>
      <c r="AV132" s="13" t="s">
        <v>84</v>
      </c>
      <c r="AW132" s="13" t="s">
        <v>35</v>
      </c>
      <c r="AX132" s="13" t="s">
        <v>76</v>
      </c>
      <c r="AY132" s="234" t="s">
        <v>126</v>
      </c>
    </row>
    <row r="133" s="14" customFormat="1">
      <c r="A133" s="14"/>
      <c r="B133" s="235"/>
      <c r="C133" s="236"/>
      <c r="D133" s="226" t="s">
        <v>137</v>
      </c>
      <c r="E133" s="237" t="s">
        <v>19</v>
      </c>
      <c r="F133" s="238" t="s">
        <v>204</v>
      </c>
      <c r="G133" s="236"/>
      <c r="H133" s="239">
        <v>34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5" t="s">
        <v>137</v>
      </c>
      <c r="AU133" s="245" t="s">
        <v>86</v>
      </c>
      <c r="AV133" s="14" t="s">
        <v>86</v>
      </c>
      <c r="AW133" s="14" t="s">
        <v>35</v>
      </c>
      <c r="AX133" s="14" t="s">
        <v>76</v>
      </c>
      <c r="AY133" s="245" t="s">
        <v>126</v>
      </c>
    </row>
    <row r="134" s="14" customFormat="1">
      <c r="A134" s="14"/>
      <c r="B134" s="235"/>
      <c r="C134" s="236"/>
      <c r="D134" s="226" t="s">
        <v>137</v>
      </c>
      <c r="E134" s="237" t="s">
        <v>19</v>
      </c>
      <c r="F134" s="238" t="s">
        <v>205</v>
      </c>
      <c r="G134" s="236"/>
      <c r="H134" s="239">
        <v>15.6</v>
      </c>
      <c r="I134" s="240"/>
      <c r="J134" s="236"/>
      <c r="K134" s="236"/>
      <c r="L134" s="241"/>
      <c r="M134" s="242"/>
      <c r="N134" s="243"/>
      <c r="O134" s="243"/>
      <c r="P134" s="243"/>
      <c r="Q134" s="243"/>
      <c r="R134" s="243"/>
      <c r="S134" s="243"/>
      <c r="T134" s="24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5" t="s">
        <v>137</v>
      </c>
      <c r="AU134" s="245" t="s">
        <v>86</v>
      </c>
      <c r="AV134" s="14" t="s">
        <v>86</v>
      </c>
      <c r="AW134" s="14" t="s">
        <v>35</v>
      </c>
      <c r="AX134" s="14" t="s">
        <v>76</v>
      </c>
      <c r="AY134" s="245" t="s">
        <v>126</v>
      </c>
    </row>
    <row r="135" s="15" customFormat="1">
      <c r="A135" s="15"/>
      <c r="B135" s="246"/>
      <c r="C135" s="247"/>
      <c r="D135" s="226" t="s">
        <v>137</v>
      </c>
      <c r="E135" s="248" t="s">
        <v>19</v>
      </c>
      <c r="F135" s="249" t="s">
        <v>206</v>
      </c>
      <c r="G135" s="247"/>
      <c r="H135" s="250">
        <v>49.600000000000001</v>
      </c>
      <c r="I135" s="251"/>
      <c r="J135" s="247"/>
      <c r="K135" s="247"/>
      <c r="L135" s="252"/>
      <c r="M135" s="253"/>
      <c r="N135" s="254"/>
      <c r="O135" s="254"/>
      <c r="P135" s="254"/>
      <c r="Q135" s="254"/>
      <c r="R135" s="254"/>
      <c r="S135" s="254"/>
      <c r="T135" s="25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6" t="s">
        <v>137</v>
      </c>
      <c r="AU135" s="256" t="s">
        <v>86</v>
      </c>
      <c r="AV135" s="15" t="s">
        <v>133</v>
      </c>
      <c r="AW135" s="15" t="s">
        <v>35</v>
      </c>
      <c r="AX135" s="15" t="s">
        <v>84</v>
      </c>
      <c r="AY135" s="256" t="s">
        <v>126</v>
      </c>
    </row>
    <row r="136" s="2" customFormat="1" ht="16.5" customHeight="1">
      <c r="A136" s="40"/>
      <c r="B136" s="41"/>
      <c r="C136" s="257" t="s">
        <v>207</v>
      </c>
      <c r="D136" s="257" t="s">
        <v>185</v>
      </c>
      <c r="E136" s="258" t="s">
        <v>208</v>
      </c>
      <c r="F136" s="259" t="s">
        <v>209</v>
      </c>
      <c r="G136" s="260" t="s">
        <v>210</v>
      </c>
      <c r="H136" s="261">
        <v>49.600000000000001</v>
      </c>
      <c r="I136" s="262"/>
      <c r="J136" s="263">
        <f>ROUND(I136*H136,2)</f>
        <v>0</v>
      </c>
      <c r="K136" s="259" t="s">
        <v>132</v>
      </c>
      <c r="L136" s="264"/>
      <c r="M136" s="265" t="s">
        <v>19</v>
      </c>
      <c r="N136" s="266" t="s">
        <v>47</v>
      </c>
      <c r="O136" s="86"/>
      <c r="P136" s="215">
        <f>O136*H136</f>
        <v>0</v>
      </c>
      <c r="Q136" s="215">
        <v>0.001</v>
      </c>
      <c r="R136" s="215">
        <f>Q136*H136</f>
        <v>0.049600000000000005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211</v>
      </c>
      <c r="AT136" s="217" t="s">
        <v>185</v>
      </c>
      <c r="AU136" s="217" t="s">
        <v>86</v>
      </c>
      <c r="AY136" s="19" t="s">
        <v>126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84</v>
      </c>
      <c r="BK136" s="218">
        <f>ROUND(I136*H136,2)</f>
        <v>0</v>
      </c>
      <c r="BL136" s="19" t="s">
        <v>194</v>
      </c>
      <c r="BM136" s="217" t="s">
        <v>212</v>
      </c>
    </row>
    <row r="137" s="2" customFormat="1" ht="16.5" customHeight="1">
      <c r="A137" s="40"/>
      <c r="B137" s="41"/>
      <c r="C137" s="257" t="s">
        <v>213</v>
      </c>
      <c r="D137" s="257" t="s">
        <v>185</v>
      </c>
      <c r="E137" s="258" t="s">
        <v>214</v>
      </c>
      <c r="F137" s="259" t="s">
        <v>215</v>
      </c>
      <c r="G137" s="260" t="s">
        <v>192</v>
      </c>
      <c r="H137" s="261">
        <v>10</v>
      </c>
      <c r="I137" s="262"/>
      <c r="J137" s="263">
        <f>ROUND(I137*H137,2)</f>
        <v>0</v>
      </c>
      <c r="K137" s="259" t="s">
        <v>132</v>
      </c>
      <c r="L137" s="264"/>
      <c r="M137" s="265" t="s">
        <v>19</v>
      </c>
      <c r="N137" s="266" t="s">
        <v>47</v>
      </c>
      <c r="O137" s="86"/>
      <c r="P137" s="215">
        <f>O137*H137</f>
        <v>0</v>
      </c>
      <c r="Q137" s="215">
        <v>0.00025999999999999998</v>
      </c>
      <c r="R137" s="215">
        <f>Q137*H137</f>
        <v>0.0025999999999999999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211</v>
      </c>
      <c r="AT137" s="217" t="s">
        <v>185</v>
      </c>
      <c r="AU137" s="217" t="s">
        <v>86</v>
      </c>
      <c r="AY137" s="19" t="s">
        <v>126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84</v>
      </c>
      <c r="BK137" s="218">
        <f>ROUND(I137*H137,2)</f>
        <v>0</v>
      </c>
      <c r="BL137" s="19" t="s">
        <v>194</v>
      </c>
      <c r="BM137" s="217" t="s">
        <v>216</v>
      </c>
    </row>
    <row r="138" s="2" customFormat="1" ht="16.5" customHeight="1">
      <c r="A138" s="40"/>
      <c r="B138" s="41"/>
      <c r="C138" s="257" t="s">
        <v>8</v>
      </c>
      <c r="D138" s="257" t="s">
        <v>185</v>
      </c>
      <c r="E138" s="258" t="s">
        <v>217</v>
      </c>
      <c r="F138" s="259" t="s">
        <v>218</v>
      </c>
      <c r="G138" s="260" t="s">
        <v>192</v>
      </c>
      <c r="H138" s="261">
        <v>4</v>
      </c>
      <c r="I138" s="262"/>
      <c r="J138" s="263">
        <f>ROUND(I138*H138,2)</f>
        <v>0</v>
      </c>
      <c r="K138" s="259" t="s">
        <v>132</v>
      </c>
      <c r="L138" s="264"/>
      <c r="M138" s="265" t="s">
        <v>19</v>
      </c>
      <c r="N138" s="266" t="s">
        <v>47</v>
      </c>
      <c r="O138" s="86"/>
      <c r="P138" s="215">
        <f>O138*H138</f>
        <v>0</v>
      </c>
      <c r="Q138" s="215">
        <v>0.00044999999999999999</v>
      </c>
      <c r="R138" s="215">
        <f>Q138*H138</f>
        <v>0.0018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211</v>
      </c>
      <c r="AT138" s="217" t="s">
        <v>185</v>
      </c>
      <c r="AU138" s="217" t="s">
        <v>86</v>
      </c>
      <c r="AY138" s="19" t="s">
        <v>126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84</v>
      </c>
      <c r="BK138" s="218">
        <f>ROUND(I138*H138,2)</f>
        <v>0</v>
      </c>
      <c r="BL138" s="19" t="s">
        <v>194</v>
      </c>
      <c r="BM138" s="217" t="s">
        <v>219</v>
      </c>
    </row>
    <row r="139" s="2" customFormat="1" ht="16.5" customHeight="1">
      <c r="A139" s="40"/>
      <c r="B139" s="41"/>
      <c r="C139" s="257" t="s">
        <v>220</v>
      </c>
      <c r="D139" s="257" t="s">
        <v>185</v>
      </c>
      <c r="E139" s="258" t="s">
        <v>221</v>
      </c>
      <c r="F139" s="259" t="s">
        <v>222</v>
      </c>
      <c r="G139" s="260" t="s">
        <v>192</v>
      </c>
      <c r="H139" s="261">
        <v>3</v>
      </c>
      <c r="I139" s="262"/>
      <c r="J139" s="263">
        <f>ROUND(I139*H139,2)</f>
        <v>0</v>
      </c>
      <c r="K139" s="259" t="s">
        <v>132</v>
      </c>
      <c r="L139" s="264"/>
      <c r="M139" s="265" t="s">
        <v>19</v>
      </c>
      <c r="N139" s="266" t="s">
        <v>47</v>
      </c>
      <c r="O139" s="86"/>
      <c r="P139" s="215">
        <f>O139*H139</f>
        <v>0</v>
      </c>
      <c r="Q139" s="215">
        <v>0.00016000000000000001</v>
      </c>
      <c r="R139" s="215">
        <f>Q139*H139</f>
        <v>0.00048000000000000007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211</v>
      </c>
      <c r="AT139" s="217" t="s">
        <v>185</v>
      </c>
      <c r="AU139" s="217" t="s">
        <v>86</v>
      </c>
      <c r="AY139" s="19" t="s">
        <v>126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84</v>
      </c>
      <c r="BK139" s="218">
        <f>ROUND(I139*H139,2)</f>
        <v>0</v>
      </c>
      <c r="BL139" s="19" t="s">
        <v>194</v>
      </c>
      <c r="BM139" s="217" t="s">
        <v>223</v>
      </c>
    </row>
    <row r="140" s="2" customFormat="1" ht="16.5" customHeight="1">
      <c r="A140" s="40"/>
      <c r="B140" s="41"/>
      <c r="C140" s="206" t="s">
        <v>224</v>
      </c>
      <c r="D140" s="206" t="s">
        <v>128</v>
      </c>
      <c r="E140" s="207" t="s">
        <v>225</v>
      </c>
      <c r="F140" s="208" t="s">
        <v>226</v>
      </c>
      <c r="G140" s="209" t="s">
        <v>192</v>
      </c>
      <c r="H140" s="210">
        <v>2</v>
      </c>
      <c r="I140" s="211"/>
      <c r="J140" s="212">
        <f>ROUND(I140*H140,2)</f>
        <v>0</v>
      </c>
      <c r="K140" s="208" t="s">
        <v>132</v>
      </c>
      <c r="L140" s="46"/>
      <c r="M140" s="213" t="s">
        <v>19</v>
      </c>
      <c r="N140" s="214" t="s">
        <v>47</v>
      </c>
      <c r="O140" s="86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194</v>
      </c>
      <c r="AT140" s="217" t="s">
        <v>128</v>
      </c>
      <c r="AU140" s="217" t="s">
        <v>86</v>
      </c>
      <c r="AY140" s="19" t="s">
        <v>126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84</v>
      </c>
      <c r="BK140" s="218">
        <f>ROUND(I140*H140,2)</f>
        <v>0</v>
      </c>
      <c r="BL140" s="19" t="s">
        <v>194</v>
      </c>
      <c r="BM140" s="217" t="s">
        <v>227</v>
      </c>
    </row>
    <row r="141" s="2" customFormat="1">
      <c r="A141" s="40"/>
      <c r="B141" s="41"/>
      <c r="C141" s="42"/>
      <c r="D141" s="219" t="s">
        <v>135</v>
      </c>
      <c r="E141" s="42"/>
      <c r="F141" s="220" t="s">
        <v>228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135</v>
      </c>
      <c r="AU141" s="19" t="s">
        <v>86</v>
      </c>
    </row>
    <row r="142" s="2" customFormat="1" ht="16.5" customHeight="1">
      <c r="A142" s="40"/>
      <c r="B142" s="41"/>
      <c r="C142" s="206" t="s">
        <v>229</v>
      </c>
      <c r="D142" s="206" t="s">
        <v>128</v>
      </c>
      <c r="E142" s="207" t="s">
        <v>230</v>
      </c>
      <c r="F142" s="208" t="s">
        <v>231</v>
      </c>
      <c r="G142" s="209" t="s">
        <v>192</v>
      </c>
      <c r="H142" s="210">
        <v>1</v>
      </c>
      <c r="I142" s="211"/>
      <c r="J142" s="212">
        <f>ROUND(I142*H142,2)</f>
        <v>0</v>
      </c>
      <c r="K142" s="208" t="s">
        <v>132</v>
      </c>
      <c r="L142" s="46"/>
      <c r="M142" s="213" t="s">
        <v>19</v>
      </c>
      <c r="N142" s="214" t="s">
        <v>47</v>
      </c>
      <c r="O142" s="86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194</v>
      </c>
      <c r="AT142" s="217" t="s">
        <v>128</v>
      </c>
      <c r="AU142" s="217" t="s">
        <v>86</v>
      </c>
      <c r="AY142" s="19" t="s">
        <v>126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9" t="s">
        <v>84</v>
      </c>
      <c r="BK142" s="218">
        <f>ROUND(I142*H142,2)</f>
        <v>0</v>
      </c>
      <c r="BL142" s="19" t="s">
        <v>194</v>
      </c>
      <c r="BM142" s="217" t="s">
        <v>232</v>
      </c>
    </row>
    <row r="143" s="2" customFormat="1">
      <c r="A143" s="40"/>
      <c r="B143" s="41"/>
      <c r="C143" s="42"/>
      <c r="D143" s="219" t="s">
        <v>135</v>
      </c>
      <c r="E143" s="42"/>
      <c r="F143" s="220" t="s">
        <v>233</v>
      </c>
      <c r="G143" s="42"/>
      <c r="H143" s="42"/>
      <c r="I143" s="221"/>
      <c r="J143" s="42"/>
      <c r="K143" s="42"/>
      <c r="L143" s="46"/>
      <c r="M143" s="222"/>
      <c r="N143" s="22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135</v>
      </c>
      <c r="AU143" s="19" t="s">
        <v>86</v>
      </c>
    </row>
    <row r="144" s="12" customFormat="1" ht="22.8" customHeight="1">
      <c r="A144" s="12"/>
      <c r="B144" s="190"/>
      <c r="C144" s="191"/>
      <c r="D144" s="192" t="s">
        <v>75</v>
      </c>
      <c r="E144" s="204" t="s">
        <v>234</v>
      </c>
      <c r="F144" s="204" t="s">
        <v>235</v>
      </c>
      <c r="G144" s="191"/>
      <c r="H144" s="191"/>
      <c r="I144" s="194"/>
      <c r="J144" s="205">
        <f>BK144</f>
        <v>0</v>
      </c>
      <c r="K144" s="191"/>
      <c r="L144" s="196"/>
      <c r="M144" s="197"/>
      <c r="N144" s="198"/>
      <c r="O144" s="198"/>
      <c r="P144" s="199">
        <f>SUM(P145:P230)</f>
        <v>0</v>
      </c>
      <c r="Q144" s="198"/>
      <c r="R144" s="199">
        <f>SUM(R145:R230)</f>
        <v>36.402915</v>
      </c>
      <c r="S144" s="198"/>
      <c r="T144" s="200">
        <f>SUM(T145:T230)</f>
        <v>50.632999999999996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1" t="s">
        <v>144</v>
      </c>
      <c r="AT144" s="202" t="s">
        <v>75</v>
      </c>
      <c r="AU144" s="202" t="s">
        <v>84</v>
      </c>
      <c r="AY144" s="201" t="s">
        <v>126</v>
      </c>
      <c r="BK144" s="203">
        <f>SUM(BK145:BK230)</f>
        <v>0</v>
      </c>
    </row>
    <row r="145" s="2" customFormat="1" ht="33" customHeight="1">
      <c r="A145" s="40"/>
      <c r="B145" s="41"/>
      <c r="C145" s="206" t="s">
        <v>236</v>
      </c>
      <c r="D145" s="206" t="s">
        <v>128</v>
      </c>
      <c r="E145" s="207" t="s">
        <v>237</v>
      </c>
      <c r="F145" s="208" t="s">
        <v>238</v>
      </c>
      <c r="G145" s="209" t="s">
        <v>200</v>
      </c>
      <c r="H145" s="210">
        <v>36</v>
      </c>
      <c r="I145" s="211"/>
      <c r="J145" s="212">
        <f>ROUND(I145*H145,2)</f>
        <v>0</v>
      </c>
      <c r="K145" s="208" t="s">
        <v>132</v>
      </c>
      <c r="L145" s="46"/>
      <c r="M145" s="213" t="s">
        <v>19</v>
      </c>
      <c r="N145" s="214" t="s">
        <v>47</v>
      </c>
      <c r="O145" s="86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194</v>
      </c>
      <c r="AT145" s="217" t="s">
        <v>128</v>
      </c>
      <c r="AU145" s="217" t="s">
        <v>86</v>
      </c>
      <c r="AY145" s="19" t="s">
        <v>126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84</v>
      </c>
      <c r="BK145" s="218">
        <f>ROUND(I145*H145,2)</f>
        <v>0</v>
      </c>
      <c r="BL145" s="19" t="s">
        <v>194</v>
      </c>
      <c r="BM145" s="217" t="s">
        <v>239</v>
      </c>
    </row>
    <row r="146" s="2" customFormat="1">
      <c r="A146" s="40"/>
      <c r="B146" s="41"/>
      <c r="C146" s="42"/>
      <c r="D146" s="219" t="s">
        <v>135</v>
      </c>
      <c r="E146" s="42"/>
      <c r="F146" s="220" t="s">
        <v>240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135</v>
      </c>
      <c r="AU146" s="19" t="s">
        <v>86</v>
      </c>
    </row>
    <row r="147" s="13" customFormat="1">
      <c r="A147" s="13"/>
      <c r="B147" s="224"/>
      <c r="C147" s="225"/>
      <c r="D147" s="226" t="s">
        <v>137</v>
      </c>
      <c r="E147" s="227" t="s">
        <v>19</v>
      </c>
      <c r="F147" s="228" t="s">
        <v>203</v>
      </c>
      <c r="G147" s="225"/>
      <c r="H147" s="227" t="s">
        <v>19</v>
      </c>
      <c r="I147" s="229"/>
      <c r="J147" s="225"/>
      <c r="K147" s="225"/>
      <c r="L147" s="230"/>
      <c r="M147" s="231"/>
      <c r="N147" s="232"/>
      <c r="O147" s="232"/>
      <c r="P147" s="232"/>
      <c r="Q147" s="232"/>
      <c r="R147" s="232"/>
      <c r="S147" s="232"/>
      <c r="T147" s="23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4" t="s">
        <v>137</v>
      </c>
      <c r="AU147" s="234" t="s">
        <v>86</v>
      </c>
      <c r="AV147" s="13" t="s">
        <v>84</v>
      </c>
      <c r="AW147" s="13" t="s">
        <v>35</v>
      </c>
      <c r="AX147" s="13" t="s">
        <v>76</v>
      </c>
      <c r="AY147" s="234" t="s">
        <v>126</v>
      </c>
    </row>
    <row r="148" s="14" customFormat="1">
      <c r="A148" s="14"/>
      <c r="B148" s="235"/>
      <c r="C148" s="236"/>
      <c r="D148" s="226" t="s">
        <v>137</v>
      </c>
      <c r="E148" s="237" t="s">
        <v>19</v>
      </c>
      <c r="F148" s="238" t="s">
        <v>241</v>
      </c>
      <c r="G148" s="236"/>
      <c r="H148" s="239">
        <v>36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5" t="s">
        <v>137</v>
      </c>
      <c r="AU148" s="245" t="s">
        <v>86</v>
      </c>
      <c r="AV148" s="14" t="s">
        <v>86</v>
      </c>
      <c r="AW148" s="14" t="s">
        <v>35</v>
      </c>
      <c r="AX148" s="14" t="s">
        <v>76</v>
      </c>
      <c r="AY148" s="245" t="s">
        <v>126</v>
      </c>
    </row>
    <row r="149" s="15" customFormat="1">
      <c r="A149" s="15"/>
      <c r="B149" s="246"/>
      <c r="C149" s="247"/>
      <c r="D149" s="226" t="s">
        <v>137</v>
      </c>
      <c r="E149" s="248" t="s">
        <v>19</v>
      </c>
      <c r="F149" s="249" t="s">
        <v>206</v>
      </c>
      <c r="G149" s="247"/>
      <c r="H149" s="250">
        <v>36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56" t="s">
        <v>137</v>
      </c>
      <c r="AU149" s="256" t="s">
        <v>86</v>
      </c>
      <c r="AV149" s="15" t="s">
        <v>133</v>
      </c>
      <c r="AW149" s="15" t="s">
        <v>35</v>
      </c>
      <c r="AX149" s="15" t="s">
        <v>84</v>
      </c>
      <c r="AY149" s="256" t="s">
        <v>126</v>
      </c>
    </row>
    <row r="150" s="2" customFormat="1" ht="33" customHeight="1">
      <c r="A150" s="40"/>
      <c r="B150" s="41"/>
      <c r="C150" s="206" t="s">
        <v>242</v>
      </c>
      <c r="D150" s="206" t="s">
        <v>128</v>
      </c>
      <c r="E150" s="207" t="s">
        <v>243</v>
      </c>
      <c r="F150" s="208" t="s">
        <v>244</v>
      </c>
      <c r="G150" s="209" t="s">
        <v>200</v>
      </c>
      <c r="H150" s="210">
        <v>7</v>
      </c>
      <c r="I150" s="211"/>
      <c r="J150" s="212">
        <f>ROUND(I150*H150,2)</f>
        <v>0</v>
      </c>
      <c r="K150" s="208" t="s">
        <v>132</v>
      </c>
      <c r="L150" s="46"/>
      <c r="M150" s="213" t="s">
        <v>19</v>
      </c>
      <c r="N150" s="214" t="s">
        <v>47</v>
      </c>
      <c r="O150" s="86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194</v>
      </c>
      <c r="AT150" s="217" t="s">
        <v>128</v>
      </c>
      <c r="AU150" s="217" t="s">
        <v>86</v>
      </c>
      <c r="AY150" s="19" t="s">
        <v>126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84</v>
      </c>
      <c r="BK150" s="218">
        <f>ROUND(I150*H150,2)</f>
        <v>0</v>
      </c>
      <c r="BL150" s="19" t="s">
        <v>194</v>
      </c>
      <c r="BM150" s="217" t="s">
        <v>245</v>
      </c>
    </row>
    <row r="151" s="2" customFormat="1">
      <c r="A151" s="40"/>
      <c r="B151" s="41"/>
      <c r="C151" s="42"/>
      <c r="D151" s="219" t="s">
        <v>135</v>
      </c>
      <c r="E151" s="42"/>
      <c r="F151" s="220" t="s">
        <v>246</v>
      </c>
      <c r="G151" s="42"/>
      <c r="H151" s="42"/>
      <c r="I151" s="221"/>
      <c r="J151" s="42"/>
      <c r="K151" s="42"/>
      <c r="L151" s="46"/>
      <c r="M151" s="222"/>
      <c r="N151" s="22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135</v>
      </c>
      <c r="AU151" s="19" t="s">
        <v>86</v>
      </c>
    </row>
    <row r="152" s="13" customFormat="1">
      <c r="A152" s="13"/>
      <c r="B152" s="224"/>
      <c r="C152" s="225"/>
      <c r="D152" s="226" t="s">
        <v>137</v>
      </c>
      <c r="E152" s="227" t="s">
        <v>19</v>
      </c>
      <c r="F152" s="228" t="s">
        <v>203</v>
      </c>
      <c r="G152" s="225"/>
      <c r="H152" s="227" t="s">
        <v>19</v>
      </c>
      <c r="I152" s="229"/>
      <c r="J152" s="225"/>
      <c r="K152" s="225"/>
      <c r="L152" s="230"/>
      <c r="M152" s="231"/>
      <c r="N152" s="232"/>
      <c r="O152" s="232"/>
      <c r="P152" s="232"/>
      <c r="Q152" s="232"/>
      <c r="R152" s="232"/>
      <c r="S152" s="232"/>
      <c r="T152" s="23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4" t="s">
        <v>137</v>
      </c>
      <c r="AU152" s="234" t="s">
        <v>86</v>
      </c>
      <c r="AV152" s="13" t="s">
        <v>84</v>
      </c>
      <c r="AW152" s="13" t="s">
        <v>35</v>
      </c>
      <c r="AX152" s="13" t="s">
        <v>76</v>
      </c>
      <c r="AY152" s="234" t="s">
        <v>126</v>
      </c>
    </row>
    <row r="153" s="14" customFormat="1">
      <c r="A153" s="14"/>
      <c r="B153" s="235"/>
      <c r="C153" s="236"/>
      <c r="D153" s="226" t="s">
        <v>137</v>
      </c>
      <c r="E153" s="237" t="s">
        <v>19</v>
      </c>
      <c r="F153" s="238" t="s">
        <v>247</v>
      </c>
      <c r="G153" s="236"/>
      <c r="H153" s="239">
        <v>7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5" t="s">
        <v>137</v>
      </c>
      <c r="AU153" s="245" t="s">
        <v>86</v>
      </c>
      <c r="AV153" s="14" t="s">
        <v>86</v>
      </c>
      <c r="AW153" s="14" t="s">
        <v>35</v>
      </c>
      <c r="AX153" s="14" t="s">
        <v>84</v>
      </c>
      <c r="AY153" s="245" t="s">
        <v>126</v>
      </c>
    </row>
    <row r="154" s="2" customFormat="1" ht="33" customHeight="1">
      <c r="A154" s="40"/>
      <c r="B154" s="41"/>
      <c r="C154" s="206" t="s">
        <v>248</v>
      </c>
      <c r="D154" s="206" t="s">
        <v>128</v>
      </c>
      <c r="E154" s="207" t="s">
        <v>249</v>
      </c>
      <c r="F154" s="208" t="s">
        <v>250</v>
      </c>
      <c r="G154" s="209" t="s">
        <v>200</v>
      </c>
      <c r="H154" s="210">
        <v>7</v>
      </c>
      <c r="I154" s="211"/>
      <c r="J154" s="212">
        <f>ROUND(I154*H154,2)</f>
        <v>0</v>
      </c>
      <c r="K154" s="208" t="s">
        <v>132</v>
      </c>
      <c r="L154" s="46"/>
      <c r="M154" s="213" t="s">
        <v>19</v>
      </c>
      <c r="N154" s="214" t="s">
        <v>47</v>
      </c>
      <c r="O154" s="86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194</v>
      </c>
      <c r="AT154" s="217" t="s">
        <v>128</v>
      </c>
      <c r="AU154" s="217" t="s">
        <v>86</v>
      </c>
      <c r="AY154" s="19" t="s">
        <v>126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9" t="s">
        <v>84</v>
      </c>
      <c r="BK154" s="218">
        <f>ROUND(I154*H154,2)</f>
        <v>0</v>
      </c>
      <c r="BL154" s="19" t="s">
        <v>194</v>
      </c>
      <c r="BM154" s="217" t="s">
        <v>251</v>
      </c>
    </row>
    <row r="155" s="2" customFormat="1">
      <c r="A155" s="40"/>
      <c r="B155" s="41"/>
      <c r="C155" s="42"/>
      <c r="D155" s="219" t="s">
        <v>135</v>
      </c>
      <c r="E155" s="42"/>
      <c r="F155" s="220" t="s">
        <v>252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135</v>
      </c>
      <c r="AU155" s="19" t="s">
        <v>86</v>
      </c>
    </row>
    <row r="156" s="13" customFormat="1">
      <c r="A156" s="13"/>
      <c r="B156" s="224"/>
      <c r="C156" s="225"/>
      <c r="D156" s="226" t="s">
        <v>137</v>
      </c>
      <c r="E156" s="227" t="s">
        <v>19</v>
      </c>
      <c r="F156" s="228" t="s">
        <v>203</v>
      </c>
      <c r="G156" s="225"/>
      <c r="H156" s="227" t="s">
        <v>19</v>
      </c>
      <c r="I156" s="229"/>
      <c r="J156" s="225"/>
      <c r="K156" s="225"/>
      <c r="L156" s="230"/>
      <c r="M156" s="231"/>
      <c r="N156" s="232"/>
      <c r="O156" s="232"/>
      <c r="P156" s="232"/>
      <c r="Q156" s="232"/>
      <c r="R156" s="232"/>
      <c r="S156" s="232"/>
      <c r="T156" s="23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4" t="s">
        <v>137</v>
      </c>
      <c r="AU156" s="234" t="s">
        <v>86</v>
      </c>
      <c r="AV156" s="13" t="s">
        <v>84</v>
      </c>
      <c r="AW156" s="13" t="s">
        <v>35</v>
      </c>
      <c r="AX156" s="13" t="s">
        <v>76</v>
      </c>
      <c r="AY156" s="234" t="s">
        <v>126</v>
      </c>
    </row>
    <row r="157" s="14" customFormat="1">
      <c r="A157" s="14"/>
      <c r="B157" s="235"/>
      <c r="C157" s="236"/>
      <c r="D157" s="226" t="s">
        <v>137</v>
      </c>
      <c r="E157" s="237" t="s">
        <v>19</v>
      </c>
      <c r="F157" s="238" t="s">
        <v>247</v>
      </c>
      <c r="G157" s="236"/>
      <c r="H157" s="239">
        <v>7</v>
      </c>
      <c r="I157" s="240"/>
      <c r="J157" s="236"/>
      <c r="K157" s="236"/>
      <c r="L157" s="241"/>
      <c r="M157" s="242"/>
      <c r="N157" s="243"/>
      <c r="O157" s="243"/>
      <c r="P157" s="243"/>
      <c r="Q157" s="243"/>
      <c r="R157" s="243"/>
      <c r="S157" s="243"/>
      <c r="T157" s="24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5" t="s">
        <v>137</v>
      </c>
      <c r="AU157" s="245" t="s">
        <v>86</v>
      </c>
      <c r="AV157" s="14" t="s">
        <v>86</v>
      </c>
      <c r="AW157" s="14" t="s">
        <v>35</v>
      </c>
      <c r="AX157" s="14" t="s">
        <v>84</v>
      </c>
      <c r="AY157" s="245" t="s">
        <v>126</v>
      </c>
    </row>
    <row r="158" s="2" customFormat="1" ht="24.15" customHeight="1">
      <c r="A158" s="40"/>
      <c r="B158" s="41"/>
      <c r="C158" s="206" t="s">
        <v>253</v>
      </c>
      <c r="D158" s="206" t="s">
        <v>128</v>
      </c>
      <c r="E158" s="207" t="s">
        <v>254</v>
      </c>
      <c r="F158" s="208" t="s">
        <v>255</v>
      </c>
      <c r="G158" s="209" t="s">
        <v>131</v>
      </c>
      <c r="H158" s="210">
        <v>1.6379999999999999</v>
      </c>
      <c r="I158" s="211"/>
      <c r="J158" s="212">
        <f>ROUND(I158*H158,2)</f>
        <v>0</v>
      </c>
      <c r="K158" s="208" t="s">
        <v>132</v>
      </c>
      <c r="L158" s="46"/>
      <c r="M158" s="213" t="s">
        <v>19</v>
      </c>
      <c r="N158" s="214" t="s">
        <v>47</v>
      </c>
      <c r="O158" s="86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7" t="s">
        <v>194</v>
      </c>
      <c r="AT158" s="217" t="s">
        <v>128</v>
      </c>
      <c r="AU158" s="217" t="s">
        <v>86</v>
      </c>
      <c r="AY158" s="19" t="s">
        <v>126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9" t="s">
        <v>84</v>
      </c>
      <c r="BK158" s="218">
        <f>ROUND(I158*H158,2)</f>
        <v>0</v>
      </c>
      <c r="BL158" s="19" t="s">
        <v>194</v>
      </c>
      <c r="BM158" s="217" t="s">
        <v>256</v>
      </c>
    </row>
    <row r="159" s="2" customFormat="1">
      <c r="A159" s="40"/>
      <c r="B159" s="41"/>
      <c r="C159" s="42"/>
      <c r="D159" s="219" t="s">
        <v>135</v>
      </c>
      <c r="E159" s="42"/>
      <c r="F159" s="220" t="s">
        <v>257</v>
      </c>
      <c r="G159" s="42"/>
      <c r="H159" s="42"/>
      <c r="I159" s="221"/>
      <c r="J159" s="42"/>
      <c r="K159" s="42"/>
      <c r="L159" s="46"/>
      <c r="M159" s="222"/>
      <c r="N159" s="22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135</v>
      </c>
      <c r="AU159" s="19" t="s">
        <v>86</v>
      </c>
    </row>
    <row r="160" s="2" customFormat="1" ht="33" customHeight="1">
      <c r="A160" s="40"/>
      <c r="B160" s="41"/>
      <c r="C160" s="206" t="s">
        <v>258</v>
      </c>
      <c r="D160" s="206" t="s">
        <v>128</v>
      </c>
      <c r="E160" s="207" t="s">
        <v>259</v>
      </c>
      <c r="F160" s="208" t="s">
        <v>260</v>
      </c>
      <c r="G160" s="209" t="s">
        <v>131</v>
      </c>
      <c r="H160" s="210">
        <v>39.311999999999998</v>
      </c>
      <c r="I160" s="211"/>
      <c r="J160" s="212">
        <f>ROUND(I160*H160,2)</f>
        <v>0</v>
      </c>
      <c r="K160" s="208" t="s">
        <v>132</v>
      </c>
      <c r="L160" s="46"/>
      <c r="M160" s="213" t="s">
        <v>19</v>
      </c>
      <c r="N160" s="214" t="s">
        <v>47</v>
      </c>
      <c r="O160" s="86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194</v>
      </c>
      <c r="AT160" s="217" t="s">
        <v>128</v>
      </c>
      <c r="AU160" s="217" t="s">
        <v>86</v>
      </c>
      <c r="AY160" s="19" t="s">
        <v>126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84</v>
      </c>
      <c r="BK160" s="218">
        <f>ROUND(I160*H160,2)</f>
        <v>0</v>
      </c>
      <c r="BL160" s="19" t="s">
        <v>194</v>
      </c>
      <c r="BM160" s="217" t="s">
        <v>261</v>
      </c>
    </row>
    <row r="161" s="2" customFormat="1">
      <c r="A161" s="40"/>
      <c r="B161" s="41"/>
      <c r="C161" s="42"/>
      <c r="D161" s="219" t="s">
        <v>135</v>
      </c>
      <c r="E161" s="42"/>
      <c r="F161" s="220" t="s">
        <v>262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135</v>
      </c>
      <c r="AU161" s="19" t="s">
        <v>86</v>
      </c>
    </row>
    <row r="162" s="14" customFormat="1">
      <c r="A162" s="14"/>
      <c r="B162" s="235"/>
      <c r="C162" s="236"/>
      <c r="D162" s="226" t="s">
        <v>137</v>
      </c>
      <c r="E162" s="237" t="s">
        <v>19</v>
      </c>
      <c r="F162" s="238" t="s">
        <v>263</v>
      </c>
      <c r="G162" s="236"/>
      <c r="H162" s="239">
        <v>39.311999999999998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5" t="s">
        <v>137</v>
      </c>
      <c r="AU162" s="245" t="s">
        <v>86</v>
      </c>
      <c r="AV162" s="14" t="s">
        <v>86</v>
      </c>
      <c r="AW162" s="14" t="s">
        <v>35</v>
      </c>
      <c r="AX162" s="14" t="s">
        <v>84</v>
      </c>
      <c r="AY162" s="245" t="s">
        <v>126</v>
      </c>
    </row>
    <row r="163" s="2" customFormat="1" ht="21.75" customHeight="1">
      <c r="A163" s="40"/>
      <c r="B163" s="41"/>
      <c r="C163" s="206" t="s">
        <v>7</v>
      </c>
      <c r="D163" s="206" t="s">
        <v>128</v>
      </c>
      <c r="E163" s="207" t="s">
        <v>264</v>
      </c>
      <c r="F163" s="208" t="s">
        <v>265</v>
      </c>
      <c r="G163" s="209" t="s">
        <v>153</v>
      </c>
      <c r="H163" s="210">
        <v>3.2759999999999998</v>
      </c>
      <c r="I163" s="211"/>
      <c r="J163" s="212">
        <f>ROUND(I163*H163,2)</f>
        <v>0</v>
      </c>
      <c r="K163" s="208" t="s">
        <v>132</v>
      </c>
      <c r="L163" s="46"/>
      <c r="M163" s="213" t="s">
        <v>19</v>
      </c>
      <c r="N163" s="214" t="s">
        <v>47</v>
      </c>
      <c r="O163" s="86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194</v>
      </c>
      <c r="AT163" s="217" t="s">
        <v>128</v>
      </c>
      <c r="AU163" s="217" t="s">
        <v>86</v>
      </c>
      <c r="AY163" s="19" t="s">
        <v>126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84</v>
      </c>
      <c r="BK163" s="218">
        <f>ROUND(I163*H163,2)</f>
        <v>0</v>
      </c>
      <c r="BL163" s="19" t="s">
        <v>194</v>
      </c>
      <c r="BM163" s="217" t="s">
        <v>266</v>
      </c>
    </row>
    <row r="164" s="2" customFormat="1">
      <c r="A164" s="40"/>
      <c r="B164" s="41"/>
      <c r="C164" s="42"/>
      <c r="D164" s="219" t="s">
        <v>135</v>
      </c>
      <c r="E164" s="42"/>
      <c r="F164" s="220" t="s">
        <v>267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135</v>
      </c>
      <c r="AU164" s="19" t="s">
        <v>86</v>
      </c>
    </row>
    <row r="165" s="14" customFormat="1">
      <c r="A165" s="14"/>
      <c r="B165" s="235"/>
      <c r="C165" s="236"/>
      <c r="D165" s="226" t="s">
        <v>137</v>
      </c>
      <c r="E165" s="237" t="s">
        <v>19</v>
      </c>
      <c r="F165" s="238" t="s">
        <v>268</v>
      </c>
      <c r="G165" s="236"/>
      <c r="H165" s="239">
        <v>3.2759999999999998</v>
      </c>
      <c r="I165" s="240"/>
      <c r="J165" s="236"/>
      <c r="K165" s="236"/>
      <c r="L165" s="241"/>
      <c r="M165" s="242"/>
      <c r="N165" s="243"/>
      <c r="O165" s="243"/>
      <c r="P165" s="243"/>
      <c r="Q165" s="243"/>
      <c r="R165" s="243"/>
      <c r="S165" s="243"/>
      <c r="T165" s="24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5" t="s">
        <v>137</v>
      </c>
      <c r="AU165" s="245" t="s">
        <v>86</v>
      </c>
      <c r="AV165" s="14" t="s">
        <v>86</v>
      </c>
      <c r="AW165" s="14" t="s">
        <v>35</v>
      </c>
      <c r="AX165" s="14" t="s">
        <v>84</v>
      </c>
      <c r="AY165" s="245" t="s">
        <v>126</v>
      </c>
    </row>
    <row r="166" s="2" customFormat="1" ht="33" customHeight="1">
      <c r="A166" s="40"/>
      <c r="B166" s="41"/>
      <c r="C166" s="206" t="s">
        <v>269</v>
      </c>
      <c r="D166" s="206" t="s">
        <v>128</v>
      </c>
      <c r="E166" s="207" t="s">
        <v>270</v>
      </c>
      <c r="F166" s="208" t="s">
        <v>271</v>
      </c>
      <c r="G166" s="209" t="s">
        <v>200</v>
      </c>
      <c r="H166" s="210">
        <v>36</v>
      </c>
      <c r="I166" s="211"/>
      <c r="J166" s="212">
        <f>ROUND(I166*H166,2)</f>
        <v>0</v>
      </c>
      <c r="K166" s="208" t="s">
        <v>132</v>
      </c>
      <c r="L166" s="46"/>
      <c r="M166" s="213" t="s">
        <v>19</v>
      </c>
      <c r="N166" s="214" t="s">
        <v>47</v>
      </c>
      <c r="O166" s="86"/>
      <c r="P166" s="215">
        <f>O166*H166</f>
        <v>0</v>
      </c>
      <c r="Q166" s="215">
        <v>0</v>
      </c>
      <c r="R166" s="215">
        <f>Q166*H166</f>
        <v>0</v>
      </c>
      <c r="S166" s="215">
        <v>0</v>
      </c>
      <c r="T166" s="216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7" t="s">
        <v>194</v>
      </c>
      <c r="AT166" s="217" t="s">
        <v>128</v>
      </c>
      <c r="AU166" s="217" t="s">
        <v>86</v>
      </c>
      <c r="AY166" s="19" t="s">
        <v>126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9" t="s">
        <v>84</v>
      </c>
      <c r="BK166" s="218">
        <f>ROUND(I166*H166,2)</f>
        <v>0</v>
      </c>
      <c r="BL166" s="19" t="s">
        <v>194</v>
      </c>
      <c r="BM166" s="217" t="s">
        <v>272</v>
      </c>
    </row>
    <row r="167" s="2" customFormat="1">
      <c r="A167" s="40"/>
      <c r="B167" s="41"/>
      <c r="C167" s="42"/>
      <c r="D167" s="219" t="s">
        <v>135</v>
      </c>
      <c r="E167" s="42"/>
      <c r="F167" s="220" t="s">
        <v>273</v>
      </c>
      <c r="G167" s="42"/>
      <c r="H167" s="42"/>
      <c r="I167" s="221"/>
      <c r="J167" s="42"/>
      <c r="K167" s="42"/>
      <c r="L167" s="46"/>
      <c r="M167" s="222"/>
      <c r="N167" s="22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135</v>
      </c>
      <c r="AU167" s="19" t="s">
        <v>86</v>
      </c>
    </row>
    <row r="168" s="2" customFormat="1" ht="33" customHeight="1">
      <c r="A168" s="40"/>
      <c r="B168" s="41"/>
      <c r="C168" s="206" t="s">
        <v>274</v>
      </c>
      <c r="D168" s="206" t="s">
        <v>128</v>
      </c>
      <c r="E168" s="207" t="s">
        <v>275</v>
      </c>
      <c r="F168" s="208" t="s">
        <v>276</v>
      </c>
      <c r="G168" s="209" t="s">
        <v>200</v>
      </c>
      <c r="H168" s="210">
        <v>7</v>
      </c>
      <c r="I168" s="211"/>
      <c r="J168" s="212">
        <f>ROUND(I168*H168,2)</f>
        <v>0</v>
      </c>
      <c r="K168" s="208" t="s">
        <v>132</v>
      </c>
      <c r="L168" s="46"/>
      <c r="M168" s="213" t="s">
        <v>19</v>
      </c>
      <c r="N168" s="214" t="s">
        <v>47</v>
      </c>
      <c r="O168" s="86"/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7" t="s">
        <v>194</v>
      </c>
      <c r="AT168" s="217" t="s">
        <v>128</v>
      </c>
      <c r="AU168" s="217" t="s">
        <v>86</v>
      </c>
      <c r="AY168" s="19" t="s">
        <v>126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9" t="s">
        <v>84</v>
      </c>
      <c r="BK168" s="218">
        <f>ROUND(I168*H168,2)</f>
        <v>0</v>
      </c>
      <c r="BL168" s="19" t="s">
        <v>194</v>
      </c>
      <c r="BM168" s="217" t="s">
        <v>277</v>
      </c>
    </row>
    <row r="169" s="2" customFormat="1">
      <c r="A169" s="40"/>
      <c r="B169" s="41"/>
      <c r="C169" s="42"/>
      <c r="D169" s="219" t="s">
        <v>135</v>
      </c>
      <c r="E169" s="42"/>
      <c r="F169" s="220" t="s">
        <v>278</v>
      </c>
      <c r="G169" s="42"/>
      <c r="H169" s="42"/>
      <c r="I169" s="221"/>
      <c r="J169" s="42"/>
      <c r="K169" s="42"/>
      <c r="L169" s="46"/>
      <c r="M169" s="222"/>
      <c r="N169" s="223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135</v>
      </c>
      <c r="AU169" s="19" t="s">
        <v>86</v>
      </c>
    </row>
    <row r="170" s="2" customFormat="1" ht="33" customHeight="1">
      <c r="A170" s="40"/>
      <c r="B170" s="41"/>
      <c r="C170" s="206" t="s">
        <v>279</v>
      </c>
      <c r="D170" s="206" t="s">
        <v>128</v>
      </c>
      <c r="E170" s="207" t="s">
        <v>280</v>
      </c>
      <c r="F170" s="208" t="s">
        <v>281</v>
      </c>
      <c r="G170" s="209" t="s">
        <v>200</v>
      </c>
      <c r="H170" s="210">
        <v>7</v>
      </c>
      <c r="I170" s="211"/>
      <c r="J170" s="212">
        <f>ROUND(I170*H170,2)</f>
        <v>0</v>
      </c>
      <c r="K170" s="208" t="s">
        <v>132</v>
      </c>
      <c r="L170" s="46"/>
      <c r="M170" s="213" t="s">
        <v>19</v>
      </c>
      <c r="N170" s="214" t="s">
        <v>47</v>
      </c>
      <c r="O170" s="86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7" t="s">
        <v>194</v>
      </c>
      <c r="AT170" s="217" t="s">
        <v>128</v>
      </c>
      <c r="AU170" s="217" t="s">
        <v>86</v>
      </c>
      <c r="AY170" s="19" t="s">
        <v>126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9" t="s">
        <v>84</v>
      </c>
      <c r="BK170" s="218">
        <f>ROUND(I170*H170,2)</f>
        <v>0</v>
      </c>
      <c r="BL170" s="19" t="s">
        <v>194</v>
      </c>
      <c r="BM170" s="217" t="s">
        <v>282</v>
      </c>
    </row>
    <row r="171" s="2" customFormat="1">
      <c r="A171" s="40"/>
      <c r="B171" s="41"/>
      <c r="C171" s="42"/>
      <c r="D171" s="219" t="s">
        <v>135</v>
      </c>
      <c r="E171" s="42"/>
      <c r="F171" s="220" t="s">
        <v>283</v>
      </c>
      <c r="G171" s="42"/>
      <c r="H171" s="42"/>
      <c r="I171" s="221"/>
      <c r="J171" s="42"/>
      <c r="K171" s="42"/>
      <c r="L171" s="46"/>
      <c r="M171" s="222"/>
      <c r="N171" s="223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135</v>
      </c>
      <c r="AU171" s="19" t="s">
        <v>86</v>
      </c>
    </row>
    <row r="172" s="2" customFormat="1" ht="16.5" customHeight="1">
      <c r="A172" s="40"/>
      <c r="B172" s="41"/>
      <c r="C172" s="206" t="s">
        <v>284</v>
      </c>
      <c r="D172" s="206" t="s">
        <v>128</v>
      </c>
      <c r="E172" s="207" t="s">
        <v>285</v>
      </c>
      <c r="F172" s="208" t="s">
        <v>286</v>
      </c>
      <c r="G172" s="209" t="s">
        <v>161</v>
      </c>
      <c r="H172" s="210">
        <v>173</v>
      </c>
      <c r="I172" s="211"/>
      <c r="J172" s="212">
        <f>ROUND(I172*H172,2)</f>
        <v>0</v>
      </c>
      <c r="K172" s="208" t="s">
        <v>132</v>
      </c>
      <c r="L172" s="46"/>
      <c r="M172" s="213" t="s">
        <v>19</v>
      </c>
      <c r="N172" s="214" t="s">
        <v>47</v>
      </c>
      <c r="O172" s="86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194</v>
      </c>
      <c r="AT172" s="217" t="s">
        <v>128</v>
      </c>
      <c r="AU172" s="217" t="s">
        <v>86</v>
      </c>
      <c r="AY172" s="19" t="s">
        <v>126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9" t="s">
        <v>84</v>
      </c>
      <c r="BK172" s="218">
        <f>ROUND(I172*H172,2)</f>
        <v>0</v>
      </c>
      <c r="BL172" s="19" t="s">
        <v>194</v>
      </c>
      <c r="BM172" s="217" t="s">
        <v>287</v>
      </c>
    </row>
    <row r="173" s="2" customFormat="1">
      <c r="A173" s="40"/>
      <c r="B173" s="41"/>
      <c r="C173" s="42"/>
      <c r="D173" s="219" t="s">
        <v>135</v>
      </c>
      <c r="E173" s="42"/>
      <c r="F173" s="220" t="s">
        <v>288</v>
      </c>
      <c r="G173" s="42"/>
      <c r="H173" s="42"/>
      <c r="I173" s="221"/>
      <c r="J173" s="42"/>
      <c r="K173" s="42"/>
      <c r="L173" s="46"/>
      <c r="M173" s="222"/>
      <c r="N173" s="22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135</v>
      </c>
      <c r="AU173" s="19" t="s">
        <v>86</v>
      </c>
    </row>
    <row r="174" s="14" customFormat="1">
      <c r="A174" s="14"/>
      <c r="B174" s="235"/>
      <c r="C174" s="236"/>
      <c r="D174" s="226" t="s">
        <v>137</v>
      </c>
      <c r="E174" s="237" t="s">
        <v>19</v>
      </c>
      <c r="F174" s="238" t="s">
        <v>289</v>
      </c>
      <c r="G174" s="236"/>
      <c r="H174" s="239">
        <v>173</v>
      </c>
      <c r="I174" s="240"/>
      <c r="J174" s="236"/>
      <c r="K174" s="236"/>
      <c r="L174" s="241"/>
      <c r="M174" s="242"/>
      <c r="N174" s="243"/>
      <c r="O174" s="243"/>
      <c r="P174" s="243"/>
      <c r="Q174" s="243"/>
      <c r="R174" s="243"/>
      <c r="S174" s="243"/>
      <c r="T174" s="24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5" t="s">
        <v>137</v>
      </c>
      <c r="AU174" s="245" t="s">
        <v>86</v>
      </c>
      <c r="AV174" s="14" t="s">
        <v>86</v>
      </c>
      <c r="AW174" s="14" t="s">
        <v>35</v>
      </c>
      <c r="AX174" s="14" t="s">
        <v>84</v>
      </c>
      <c r="AY174" s="245" t="s">
        <v>126</v>
      </c>
    </row>
    <row r="175" s="2" customFormat="1" ht="24.15" customHeight="1">
      <c r="A175" s="40"/>
      <c r="B175" s="41"/>
      <c r="C175" s="206" t="s">
        <v>290</v>
      </c>
      <c r="D175" s="206" t="s">
        <v>128</v>
      </c>
      <c r="E175" s="207" t="s">
        <v>291</v>
      </c>
      <c r="F175" s="208" t="s">
        <v>292</v>
      </c>
      <c r="G175" s="209" t="s">
        <v>200</v>
      </c>
      <c r="H175" s="210">
        <v>45</v>
      </c>
      <c r="I175" s="211"/>
      <c r="J175" s="212">
        <f>ROUND(I175*H175,2)</f>
        <v>0</v>
      </c>
      <c r="K175" s="208" t="s">
        <v>132</v>
      </c>
      <c r="L175" s="46"/>
      <c r="M175" s="213" t="s">
        <v>19</v>
      </c>
      <c r="N175" s="214" t="s">
        <v>47</v>
      </c>
      <c r="O175" s="86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194</v>
      </c>
      <c r="AT175" s="217" t="s">
        <v>128</v>
      </c>
      <c r="AU175" s="217" t="s">
        <v>86</v>
      </c>
      <c r="AY175" s="19" t="s">
        <v>126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84</v>
      </c>
      <c r="BK175" s="218">
        <f>ROUND(I175*H175,2)</f>
        <v>0</v>
      </c>
      <c r="BL175" s="19" t="s">
        <v>194</v>
      </c>
      <c r="BM175" s="217" t="s">
        <v>293</v>
      </c>
    </row>
    <row r="176" s="2" customFormat="1">
      <c r="A176" s="40"/>
      <c r="B176" s="41"/>
      <c r="C176" s="42"/>
      <c r="D176" s="219" t="s">
        <v>135</v>
      </c>
      <c r="E176" s="42"/>
      <c r="F176" s="220" t="s">
        <v>294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135</v>
      </c>
      <c r="AU176" s="19" t="s">
        <v>86</v>
      </c>
    </row>
    <row r="177" s="2" customFormat="1" ht="16.5" customHeight="1">
      <c r="A177" s="40"/>
      <c r="B177" s="41"/>
      <c r="C177" s="257" t="s">
        <v>295</v>
      </c>
      <c r="D177" s="257" t="s">
        <v>185</v>
      </c>
      <c r="E177" s="258" t="s">
        <v>296</v>
      </c>
      <c r="F177" s="259" t="s">
        <v>297</v>
      </c>
      <c r="G177" s="260" t="s">
        <v>200</v>
      </c>
      <c r="H177" s="261">
        <v>47.25</v>
      </c>
      <c r="I177" s="262"/>
      <c r="J177" s="263">
        <f>ROUND(I177*H177,2)</f>
        <v>0</v>
      </c>
      <c r="K177" s="259" t="s">
        <v>132</v>
      </c>
      <c r="L177" s="264"/>
      <c r="M177" s="265" t="s">
        <v>19</v>
      </c>
      <c r="N177" s="266" t="s">
        <v>47</v>
      </c>
      <c r="O177" s="86"/>
      <c r="P177" s="215">
        <f>O177*H177</f>
        <v>0</v>
      </c>
      <c r="Q177" s="215">
        <v>0.0011000000000000001</v>
      </c>
      <c r="R177" s="215">
        <f>Q177*H177</f>
        <v>0.051975</v>
      </c>
      <c r="S177" s="215">
        <v>0</v>
      </c>
      <c r="T177" s="21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211</v>
      </c>
      <c r="AT177" s="217" t="s">
        <v>185</v>
      </c>
      <c r="AU177" s="217" t="s">
        <v>86</v>
      </c>
      <c r="AY177" s="19" t="s">
        <v>126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9" t="s">
        <v>84</v>
      </c>
      <c r="BK177" s="218">
        <f>ROUND(I177*H177,2)</f>
        <v>0</v>
      </c>
      <c r="BL177" s="19" t="s">
        <v>194</v>
      </c>
      <c r="BM177" s="217" t="s">
        <v>298</v>
      </c>
    </row>
    <row r="178" s="14" customFormat="1">
      <c r="A178" s="14"/>
      <c r="B178" s="235"/>
      <c r="C178" s="236"/>
      <c r="D178" s="226" t="s">
        <v>137</v>
      </c>
      <c r="E178" s="237" t="s">
        <v>19</v>
      </c>
      <c r="F178" s="238" t="s">
        <v>299</v>
      </c>
      <c r="G178" s="236"/>
      <c r="H178" s="239">
        <v>47.25</v>
      </c>
      <c r="I178" s="240"/>
      <c r="J178" s="236"/>
      <c r="K178" s="236"/>
      <c r="L178" s="241"/>
      <c r="M178" s="242"/>
      <c r="N178" s="243"/>
      <c r="O178" s="243"/>
      <c r="P178" s="243"/>
      <c r="Q178" s="243"/>
      <c r="R178" s="243"/>
      <c r="S178" s="243"/>
      <c r="T178" s="24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5" t="s">
        <v>137</v>
      </c>
      <c r="AU178" s="245" t="s">
        <v>86</v>
      </c>
      <c r="AV178" s="14" t="s">
        <v>86</v>
      </c>
      <c r="AW178" s="14" t="s">
        <v>35</v>
      </c>
      <c r="AX178" s="14" t="s">
        <v>84</v>
      </c>
      <c r="AY178" s="245" t="s">
        <v>126</v>
      </c>
    </row>
    <row r="179" s="2" customFormat="1" ht="24.15" customHeight="1">
      <c r="A179" s="40"/>
      <c r="B179" s="41"/>
      <c r="C179" s="206" t="s">
        <v>300</v>
      </c>
      <c r="D179" s="206" t="s">
        <v>128</v>
      </c>
      <c r="E179" s="207" t="s">
        <v>301</v>
      </c>
      <c r="F179" s="208" t="s">
        <v>302</v>
      </c>
      <c r="G179" s="209" t="s">
        <v>161</v>
      </c>
      <c r="H179" s="210">
        <v>29.5</v>
      </c>
      <c r="I179" s="211"/>
      <c r="J179" s="212">
        <f>ROUND(I179*H179,2)</f>
        <v>0</v>
      </c>
      <c r="K179" s="208" t="s">
        <v>132</v>
      </c>
      <c r="L179" s="46"/>
      <c r="M179" s="213" t="s">
        <v>19</v>
      </c>
      <c r="N179" s="214" t="s">
        <v>47</v>
      </c>
      <c r="O179" s="86"/>
      <c r="P179" s="215">
        <f>O179*H179</f>
        <v>0</v>
      </c>
      <c r="Q179" s="215">
        <v>0.30360999999999999</v>
      </c>
      <c r="R179" s="215">
        <f>Q179*H179</f>
        <v>8.9564950000000003</v>
      </c>
      <c r="S179" s="215">
        <v>0</v>
      </c>
      <c r="T179" s="21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7" t="s">
        <v>194</v>
      </c>
      <c r="AT179" s="217" t="s">
        <v>128</v>
      </c>
      <c r="AU179" s="217" t="s">
        <v>86</v>
      </c>
      <c r="AY179" s="19" t="s">
        <v>126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9" t="s">
        <v>84</v>
      </c>
      <c r="BK179" s="218">
        <f>ROUND(I179*H179,2)</f>
        <v>0</v>
      </c>
      <c r="BL179" s="19" t="s">
        <v>194</v>
      </c>
      <c r="BM179" s="217" t="s">
        <v>303</v>
      </c>
    </row>
    <row r="180" s="2" customFormat="1">
      <c r="A180" s="40"/>
      <c r="B180" s="41"/>
      <c r="C180" s="42"/>
      <c r="D180" s="219" t="s">
        <v>135</v>
      </c>
      <c r="E180" s="42"/>
      <c r="F180" s="220" t="s">
        <v>304</v>
      </c>
      <c r="G180" s="42"/>
      <c r="H180" s="42"/>
      <c r="I180" s="221"/>
      <c r="J180" s="42"/>
      <c r="K180" s="42"/>
      <c r="L180" s="46"/>
      <c r="M180" s="222"/>
      <c r="N180" s="22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135</v>
      </c>
      <c r="AU180" s="19" t="s">
        <v>86</v>
      </c>
    </row>
    <row r="181" s="14" customFormat="1">
      <c r="A181" s="14"/>
      <c r="B181" s="235"/>
      <c r="C181" s="236"/>
      <c r="D181" s="226" t="s">
        <v>137</v>
      </c>
      <c r="E181" s="237" t="s">
        <v>19</v>
      </c>
      <c r="F181" s="238" t="s">
        <v>305</v>
      </c>
      <c r="G181" s="236"/>
      <c r="H181" s="239">
        <v>29.5</v>
      </c>
      <c r="I181" s="240"/>
      <c r="J181" s="236"/>
      <c r="K181" s="236"/>
      <c r="L181" s="241"/>
      <c r="M181" s="242"/>
      <c r="N181" s="243"/>
      <c r="O181" s="243"/>
      <c r="P181" s="243"/>
      <c r="Q181" s="243"/>
      <c r="R181" s="243"/>
      <c r="S181" s="243"/>
      <c r="T181" s="24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5" t="s">
        <v>137</v>
      </c>
      <c r="AU181" s="245" t="s">
        <v>86</v>
      </c>
      <c r="AV181" s="14" t="s">
        <v>86</v>
      </c>
      <c r="AW181" s="14" t="s">
        <v>35</v>
      </c>
      <c r="AX181" s="14" t="s">
        <v>84</v>
      </c>
      <c r="AY181" s="245" t="s">
        <v>126</v>
      </c>
    </row>
    <row r="182" s="2" customFormat="1" ht="24.15" customHeight="1">
      <c r="A182" s="40"/>
      <c r="B182" s="41"/>
      <c r="C182" s="206" t="s">
        <v>306</v>
      </c>
      <c r="D182" s="206" t="s">
        <v>128</v>
      </c>
      <c r="E182" s="207" t="s">
        <v>307</v>
      </c>
      <c r="F182" s="208" t="s">
        <v>308</v>
      </c>
      <c r="G182" s="209" t="s">
        <v>161</v>
      </c>
      <c r="H182" s="210">
        <v>5.5</v>
      </c>
      <c r="I182" s="211"/>
      <c r="J182" s="212">
        <f>ROUND(I182*H182,2)</f>
        <v>0</v>
      </c>
      <c r="K182" s="208" t="s">
        <v>132</v>
      </c>
      <c r="L182" s="46"/>
      <c r="M182" s="213" t="s">
        <v>19</v>
      </c>
      <c r="N182" s="214" t="s">
        <v>47</v>
      </c>
      <c r="O182" s="86"/>
      <c r="P182" s="215">
        <f>O182*H182</f>
        <v>0</v>
      </c>
      <c r="Q182" s="215">
        <v>0.40481</v>
      </c>
      <c r="R182" s="215">
        <f>Q182*H182</f>
        <v>2.2264550000000001</v>
      </c>
      <c r="S182" s="215">
        <v>0</v>
      </c>
      <c r="T182" s="216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7" t="s">
        <v>194</v>
      </c>
      <c r="AT182" s="217" t="s">
        <v>128</v>
      </c>
      <c r="AU182" s="217" t="s">
        <v>86</v>
      </c>
      <c r="AY182" s="19" t="s">
        <v>126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9" t="s">
        <v>84</v>
      </c>
      <c r="BK182" s="218">
        <f>ROUND(I182*H182,2)</f>
        <v>0</v>
      </c>
      <c r="BL182" s="19" t="s">
        <v>194</v>
      </c>
      <c r="BM182" s="217" t="s">
        <v>309</v>
      </c>
    </row>
    <row r="183" s="2" customFormat="1">
      <c r="A183" s="40"/>
      <c r="B183" s="41"/>
      <c r="C183" s="42"/>
      <c r="D183" s="219" t="s">
        <v>135</v>
      </c>
      <c r="E183" s="42"/>
      <c r="F183" s="220" t="s">
        <v>310</v>
      </c>
      <c r="G183" s="42"/>
      <c r="H183" s="42"/>
      <c r="I183" s="221"/>
      <c r="J183" s="42"/>
      <c r="K183" s="42"/>
      <c r="L183" s="46"/>
      <c r="M183" s="222"/>
      <c r="N183" s="223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135</v>
      </c>
      <c r="AU183" s="19" t="s">
        <v>86</v>
      </c>
    </row>
    <row r="184" s="14" customFormat="1">
      <c r="A184" s="14"/>
      <c r="B184" s="235"/>
      <c r="C184" s="236"/>
      <c r="D184" s="226" t="s">
        <v>137</v>
      </c>
      <c r="E184" s="237" t="s">
        <v>19</v>
      </c>
      <c r="F184" s="238" t="s">
        <v>311</v>
      </c>
      <c r="G184" s="236"/>
      <c r="H184" s="239">
        <v>5.5</v>
      </c>
      <c r="I184" s="240"/>
      <c r="J184" s="236"/>
      <c r="K184" s="236"/>
      <c r="L184" s="241"/>
      <c r="M184" s="242"/>
      <c r="N184" s="243"/>
      <c r="O184" s="243"/>
      <c r="P184" s="243"/>
      <c r="Q184" s="243"/>
      <c r="R184" s="243"/>
      <c r="S184" s="243"/>
      <c r="T184" s="24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5" t="s">
        <v>137</v>
      </c>
      <c r="AU184" s="245" t="s">
        <v>86</v>
      </c>
      <c r="AV184" s="14" t="s">
        <v>86</v>
      </c>
      <c r="AW184" s="14" t="s">
        <v>35</v>
      </c>
      <c r="AX184" s="14" t="s">
        <v>84</v>
      </c>
      <c r="AY184" s="245" t="s">
        <v>126</v>
      </c>
    </row>
    <row r="185" s="2" customFormat="1" ht="24.15" customHeight="1">
      <c r="A185" s="40"/>
      <c r="B185" s="41"/>
      <c r="C185" s="206" t="s">
        <v>312</v>
      </c>
      <c r="D185" s="206" t="s">
        <v>128</v>
      </c>
      <c r="E185" s="207" t="s">
        <v>313</v>
      </c>
      <c r="F185" s="208" t="s">
        <v>314</v>
      </c>
      <c r="G185" s="209" t="s">
        <v>161</v>
      </c>
      <c r="H185" s="210">
        <v>5.5</v>
      </c>
      <c r="I185" s="211"/>
      <c r="J185" s="212">
        <f>ROUND(I185*H185,2)</f>
        <v>0</v>
      </c>
      <c r="K185" s="208" t="s">
        <v>132</v>
      </c>
      <c r="L185" s="46"/>
      <c r="M185" s="213" t="s">
        <v>19</v>
      </c>
      <c r="N185" s="214" t="s">
        <v>47</v>
      </c>
      <c r="O185" s="86"/>
      <c r="P185" s="215">
        <f>O185*H185</f>
        <v>0</v>
      </c>
      <c r="Q185" s="215">
        <v>0.48089999999999999</v>
      </c>
      <c r="R185" s="215">
        <f>Q185*H185</f>
        <v>2.6449500000000001</v>
      </c>
      <c r="S185" s="215">
        <v>0</v>
      </c>
      <c r="T185" s="216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7" t="s">
        <v>194</v>
      </c>
      <c r="AT185" s="217" t="s">
        <v>128</v>
      </c>
      <c r="AU185" s="217" t="s">
        <v>86</v>
      </c>
      <c r="AY185" s="19" t="s">
        <v>126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9" t="s">
        <v>84</v>
      </c>
      <c r="BK185" s="218">
        <f>ROUND(I185*H185,2)</f>
        <v>0</v>
      </c>
      <c r="BL185" s="19" t="s">
        <v>194</v>
      </c>
      <c r="BM185" s="217" t="s">
        <v>315</v>
      </c>
    </row>
    <row r="186" s="2" customFormat="1">
      <c r="A186" s="40"/>
      <c r="B186" s="41"/>
      <c r="C186" s="42"/>
      <c r="D186" s="219" t="s">
        <v>135</v>
      </c>
      <c r="E186" s="42"/>
      <c r="F186" s="220" t="s">
        <v>316</v>
      </c>
      <c r="G186" s="42"/>
      <c r="H186" s="42"/>
      <c r="I186" s="221"/>
      <c r="J186" s="42"/>
      <c r="K186" s="42"/>
      <c r="L186" s="46"/>
      <c r="M186" s="222"/>
      <c r="N186" s="22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135</v>
      </c>
      <c r="AU186" s="19" t="s">
        <v>86</v>
      </c>
    </row>
    <row r="187" s="14" customFormat="1">
      <c r="A187" s="14"/>
      <c r="B187" s="235"/>
      <c r="C187" s="236"/>
      <c r="D187" s="226" t="s">
        <v>137</v>
      </c>
      <c r="E187" s="237" t="s">
        <v>19</v>
      </c>
      <c r="F187" s="238" t="s">
        <v>311</v>
      </c>
      <c r="G187" s="236"/>
      <c r="H187" s="239">
        <v>5.5</v>
      </c>
      <c r="I187" s="240"/>
      <c r="J187" s="236"/>
      <c r="K187" s="236"/>
      <c r="L187" s="241"/>
      <c r="M187" s="242"/>
      <c r="N187" s="243"/>
      <c r="O187" s="243"/>
      <c r="P187" s="243"/>
      <c r="Q187" s="243"/>
      <c r="R187" s="243"/>
      <c r="S187" s="243"/>
      <c r="T187" s="24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5" t="s">
        <v>137</v>
      </c>
      <c r="AU187" s="245" t="s">
        <v>86</v>
      </c>
      <c r="AV187" s="14" t="s">
        <v>86</v>
      </c>
      <c r="AW187" s="14" t="s">
        <v>35</v>
      </c>
      <c r="AX187" s="14" t="s">
        <v>84</v>
      </c>
      <c r="AY187" s="245" t="s">
        <v>126</v>
      </c>
    </row>
    <row r="188" s="2" customFormat="1" ht="16.5" customHeight="1">
      <c r="A188" s="40"/>
      <c r="B188" s="41"/>
      <c r="C188" s="206" t="s">
        <v>317</v>
      </c>
      <c r="D188" s="206" t="s">
        <v>128</v>
      </c>
      <c r="E188" s="207" t="s">
        <v>318</v>
      </c>
      <c r="F188" s="208" t="s">
        <v>319</v>
      </c>
      <c r="G188" s="209" t="s">
        <v>161</v>
      </c>
      <c r="H188" s="210">
        <v>33</v>
      </c>
      <c r="I188" s="211"/>
      <c r="J188" s="212">
        <f>ROUND(I188*H188,2)</f>
        <v>0</v>
      </c>
      <c r="K188" s="208" t="s">
        <v>132</v>
      </c>
      <c r="L188" s="46"/>
      <c r="M188" s="213" t="s">
        <v>19</v>
      </c>
      <c r="N188" s="214" t="s">
        <v>47</v>
      </c>
      <c r="O188" s="86"/>
      <c r="P188" s="215">
        <f>O188*H188</f>
        <v>0</v>
      </c>
      <c r="Q188" s="215">
        <v>0.15559000000000001</v>
      </c>
      <c r="R188" s="215">
        <f>Q188*H188</f>
        <v>5.1344700000000003</v>
      </c>
      <c r="S188" s="215">
        <v>0</v>
      </c>
      <c r="T188" s="21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7" t="s">
        <v>194</v>
      </c>
      <c r="AT188" s="217" t="s">
        <v>128</v>
      </c>
      <c r="AU188" s="217" t="s">
        <v>86</v>
      </c>
      <c r="AY188" s="19" t="s">
        <v>126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9" t="s">
        <v>84</v>
      </c>
      <c r="BK188" s="218">
        <f>ROUND(I188*H188,2)</f>
        <v>0</v>
      </c>
      <c r="BL188" s="19" t="s">
        <v>194</v>
      </c>
      <c r="BM188" s="217" t="s">
        <v>320</v>
      </c>
    </row>
    <row r="189" s="2" customFormat="1">
      <c r="A189" s="40"/>
      <c r="B189" s="41"/>
      <c r="C189" s="42"/>
      <c r="D189" s="219" t="s">
        <v>135</v>
      </c>
      <c r="E189" s="42"/>
      <c r="F189" s="220" t="s">
        <v>321</v>
      </c>
      <c r="G189" s="42"/>
      <c r="H189" s="42"/>
      <c r="I189" s="221"/>
      <c r="J189" s="42"/>
      <c r="K189" s="42"/>
      <c r="L189" s="46"/>
      <c r="M189" s="222"/>
      <c r="N189" s="22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135</v>
      </c>
      <c r="AU189" s="19" t="s">
        <v>86</v>
      </c>
    </row>
    <row r="190" s="14" customFormat="1">
      <c r="A190" s="14"/>
      <c r="B190" s="235"/>
      <c r="C190" s="236"/>
      <c r="D190" s="226" t="s">
        <v>137</v>
      </c>
      <c r="E190" s="237" t="s">
        <v>19</v>
      </c>
      <c r="F190" s="238" t="s">
        <v>322</v>
      </c>
      <c r="G190" s="236"/>
      <c r="H190" s="239">
        <v>33</v>
      </c>
      <c r="I190" s="240"/>
      <c r="J190" s="236"/>
      <c r="K190" s="236"/>
      <c r="L190" s="241"/>
      <c r="M190" s="242"/>
      <c r="N190" s="243"/>
      <c r="O190" s="243"/>
      <c r="P190" s="243"/>
      <c r="Q190" s="243"/>
      <c r="R190" s="243"/>
      <c r="S190" s="243"/>
      <c r="T190" s="24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5" t="s">
        <v>137</v>
      </c>
      <c r="AU190" s="245" t="s">
        <v>86</v>
      </c>
      <c r="AV190" s="14" t="s">
        <v>86</v>
      </c>
      <c r="AW190" s="14" t="s">
        <v>35</v>
      </c>
      <c r="AX190" s="14" t="s">
        <v>84</v>
      </c>
      <c r="AY190" s="245" t="s">
        <v>126</v>
      </c>
    </row>
    <row r="191" s="2" customFormat="1" ht="16.5" customHeight="1">
      <c r="A191" s="40"/>
      <c r="B191" s="41"/>
      <c r="C191" s="206" t="s">
        <v>323</v>
      </c>
      <c r="D191" s="206" t="s">
        <v>128</v>
      </c>
      <c r="E191" s="207" t="s">
        <v>324</v>
      </c>
      <c r="F191" s="208" t="s">
        <v>325</v>
      </c>
      <c r="G191" s="209" t="s">
        <v>161</v>
      </c>
      <c r="H191" s="210">
        <v>33</v>
      </c>
      <c r="I191" s="211"/>
      <c r="J191" s="212">
        <f>ROUND(I191*H191,2)</f>
        <v>0</v>
      </c>
      <c r="K191" s="208" t="s">
        <v>132</v>
      </c>
      <c r="L191" s="46"/>
      <c r="M191" s="213" t="s">
        <v>19</v>
      </c>
      <c r="N191" s="214" t="s">
        <v>47</v>
      </c>
      <c r="O191" s="86"/>
      <c r="P191" s="215">
        <f>O191*H191</f>
        <v>0</v>
      </c>
      <c r="Q191" s="215">
        <v>0.12966</v>
      </c>
      <c r="R191" s="215">
        <f>Q191*H191</f>
        <v>4.2787800000000002</v>
      </c>
      <c r="S191" s="215">
        <v>0</v>
      </c>
      <c r="T191" s="216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7" t="s">
        <v>194</v>
      </c>
      <c r="AT191" s="217" t="s">
        <v>128</v>
      </c>
      <c r="AU191" s="217" t="s">
        <v>86</v>
      </c>
      <c r="AY191" s="19" t="s">
        <v>126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9" t="s">
        <v>84</v>
      </c>
      <c r="BK191" s="218">
        <f>ROUND(I191*H191,2)</f>
        <v>0</v>
      </c>
      <c r="BL191" s="19" t="s">
        <v>194</v>
      </c>
      <c r="BM191" s="217" t="s">
        <v>326</v>
      </c>
    </row>
    <row r="192" s="2" customFormat="1">
      <c r="A192" s="40"/>
      <c r="B192" s="41"/>
      <c r="C192" s="42"/>
      <c r="D192" s="219" t="s">
        <v>135</v>
      </c>
      <c r="E192" s="42"/>
      <c r="F192" s="220" t="s">
        <v>327</v>
      </c>
      <c r="G192" s="42"/>
      <c r="H192" s="42"/>
      <c r="I192" s="221"/>
      <c r="J192" s="42"/>
      <c r="K192" s="42"/>
      <c r="L192" s="46"/>
      <c r="M192" s="222"/>
      <c r="N192" s="223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135</v>
      </c>
      <c r="AU192" s="19" t="s">
        <v>86</v>
      </c>
    </row>
    <row r="193" s="14" customFormat="1">
      <c r="A193" s="14"/>
      <c r="B193" s="235"/>
      <c r="C193" s="236"/>
      <c r="D193" s="226" t="s">
        <v>137</v>
      </c>
      <c r="E193" s="237" t="s">
        <v>19</v>
      </c>
      <c r="F193" s="238" t="s">
        <v>322</v>
      </c>
      <c r="G193" s="236"/>
      <c r="H193" s="239">
        <v>33</v>
      </c>
      <c r="I193" s="240"/>
      <c r="J193" s="236"/>
      <c r="K193" s="236"/>
      <c r="L193" s="241"/>
      <c r="M193" s="242"/>
      <c r="N193" s="243"/>
      <c r="O193" s="243"/>
      <c r="P193" s="243"/>
      <c r="Q193" s="243"/>
      <c r="R193" s="243"/>
      <c r="S193" s="243"/>
      <c r="T193" s="24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5" t="s">
        <v>137</v>
      </c>
      <c r="AU193" s="245" t="s">
        <v>86</v>
      </c>
      <c r="AV193" s="14" t="s">
        <v>86</v>
      </c>
      <c r="AW193" s="14" t="s">
        <v>35</v>
      </c>
      <c r="AX193" s="14" t="s">
        <v>84</v>
      </c>
      <c r="AY193" s="245" t="s">
        <v>126</v>
      </c>
    </row>
    <row r="194" s="2" customFormat="1" ht="24.15" customHeight="1">
      <c r="A194" s="40"/>
      <c r="B194" s="41"/>
      <c r="C194" s="206" t="s">
        <v>328</v>
      </c>
      <c r="D194" s="206" t="s">
        <v>128</v>
      </c>
      <c r="E194" s="207" t="s">
        <v>329</v>
      </c>
      <c r="F194" s="208" t="s">
        <v>330</v>
      </c>
      <c r="G194" s="209" t="s">
        <v>161</v>
      </c>
      <c r="H194" s="210">
        <v>123</v>
      </c>
      <c r="I194" s="211"/>
      <c r="J194" s="212">
        <f>ROUND(I194*H194,2)</f>
        <v>0</v>
      </c>
      <c r="K194" s="208" t="s">
        <v>132</v>
      </c>
      <c r="L194" s="46"/>
      <c r="M194" s="213" t="s">
        <v>19</v>
      </c>
      <c r="N194" s="214" t="s">
        <v>47</v>
      </c>
      <c r="O194" s="86"/>
      <c r="P194" s="215">
        <f>O194*H194</f>
        <v>0</v>
      </c>
      <c r="Q194" s="215">
        <v>0.084250000000000005</v>
      </c>
      <c r="R194" s="215">
        <f>Q194*H194</f>
        <v>10.36275</v>
      </c>
      <c r="S194" s="215">
        <v>0</v>
      </c>
      <c r="T194" s="216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7" t="s">
        <v>194</v>
      </c>
      <c r="AT194" s="217" t="s">
        <v>128</v>
      </c>
      <c r="AU194" s="217" t="s">
        <v>86</v>
      </c>
      <c r="AY194" s="19" t="s">
        <v>126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9" t="s">
        <v>84</v>
      </c>
      <c r="BK194" s="218">
        <f>ROUND(I194*H194,2)</f>
        <v>0</v>
      </c>
      <c r="BL194" s="19" t="s">
        <v>194</v>
      </c>
      <c r="BM194" s="217" t="s">
        <v>331</v>
      </c>
    </row>
    <row r="195" s="2" customFormat="1">
      <c r="A195" s="40"/>
      <c r="B195" s="41"/>
      <c r="C195" s="42"/>
      <c r="D195" s="219" t="s">
        <v>135</v>
      </c>
      <c r="E195" s="42"/>
      <c r="F195" s="220" t="s">
        <v>332</v>
      </c>
      <c r="G195" s="42"/>
      <c r="H195" s="42"/>
      <c r="I195" s="221"/>
      <c r="J195" s="42"/>
      <c r="K195" s="42"/>
      <c r="L195" s="46"/>
      <c r="M195" s="222"/>
      <c r="N195" s="223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135</v>
      </c>
      <c r="AU195" s="19" t="s">
        <v>86</v>
      </c>
    </row>
    <row r="196" s="2" customFormat="1" ht="16.5" customHeight="1">
      <c r="A196" s="40"/>
      <c r="B196" s="41"/>
      <c r="C196" s="257" t="s">
        <v>333</v>
      </c>
      <c r="D196" s="257" t="s">
        <v>185</v>
      </c>
      <c r="E196" s="258" t="s">
        <v>334</v>
      </c>
      <c r="F196" s="259" t="s">
        <v>335</v>
      </c>
      <c r="G196" s="260" t="s">
        <v>161</v>
      </c>
      <c r="H196" s="261">
        <v>12.300000000000001</v>
      </c>
      <c r="I196" s="262"/>
      <c r="J196" s="263">
        <f>ROUND(I196*H196,2)</f>
        <v>0</v>
      </c>
      <c r="K196" s="259" t="s">
        <v>132</v>
      </c>
      <c r="L196" s="264"/>
      <c r="M196" s="265" t="s">
        <v>19</v>
      </c>
      <c r="N196" s="266" t="s">
        <v>47</v>
      </c>
      <c r="O196" s="86"/>
      <c r="P196" s="215">
        <f>O196*H196</f>
        <v>0</v>
      </c>
      <c r="Q196" s="215">
        <v>0.113</v>
      </c>
      <c r="R196" s="215">
        <f>Q196*H196</f>
        <v>1.3899000000000001</v>
      </c>
      <c r="S196" s="215">
        <v>0</v>
      </c>
      <c r="T196" s="216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7" t="s">
        <v>211</v>
      </c>
      <c r="AT196" s="217" t="s">
        <v>185</v>
      </c>
      <c r="AU196" s="217" t="s">
        <v>86</v>
      </c>
      <c r="AY196" s="19" t="s">
        <v>126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9" t="s">
        <v>84</v>
      </c>
      <c r="BK196" s="218">
        <f>ROUND(I196*H196,2)</f>
        <v>0</v>
      </c>
      <c r="BL196" s="19" t="s">
        <v>194</v>
      </c>
      <c r="BM196" s="217" t="s">
        <v>336</v>
      </c>
    </row>
    <row r="197" s="14" customFormat="1">
      <c r="A197" s="14"/>
      <c r="B197" s="235"/>
      <c r="C197" s="236"/>
      <c r="D197" s="226" t="s">
        <v>137</v>
      </c>
      <c r="E197" s="237" t="s">
        <v>19</v>
      </c>
      <c r="F197" s="238" t="s">
        <v>337</v>
      </c>
      <c r="G197" s="236"/>
      <c r="H197" s="239">
        <v>12.300000000000001</v>
      </c>
      <c r="I197" s="240"/>
      <c r="J197" s="236"/>
      <c r="K197" s="236"/>
      <c r="L197" s="241"/>
      <c r="M197" s="242"/>
      <c r="N197" s="243"/>
      <c r="O197" s="243"/>
      <c r="P197" s="243"/>
      <c r="Q197" s="243"/>
      <c r="R197" s="243"/>
      <c r="S197" s="243"/>
      <c r="T197" s="24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5" t="s">
        <v>137</v>
      </c>
      <c r="AU197" s="245" t="s">
        <v>86</v>
      </c>
      <c r="AV197" s="14" t="s">
        <v>86</v>
      </c>
      <c r="AW197" s="14" t="s">
        <v>35</v>
      </c>
      <c r="AX197" s="14" t="s">
        <v>84</v>
      </c>
      <c r="AY197" s="245" t="s">
        <v>126</v>
      </c>
    </row>
    <row r="198" s="2" customFormat="1" ht="24.15" customHeight="1">
      <c r="A198" s="40"/>
      <c r="B198" s="41"/>
      <c r="C198" s="206" t="s">
        <v>338</v>
      </c>
      <c r="D198" s="206" t="s">
        <v>128</v>
      </c>
      <c r="E198" s="207" t="s">
        <v>339</v>
      </c>
      <c r="F198" s="208" t="s">
        <v>340</v>
      </c>
      <c r="G198" s="209" t="s">
        <v>200</v>
      </c>
      <c r="H198" s="210">
        <v>6</v>
      </c>
      <c r="I198" s="211"/>
      <c r="J198" s="212">
        <f>ROUND(I198*H198,2)</f>
        <v>0</v>
      </c>
      <c r="K198" s="208" t="s">
        <v>132</v>
      </c>
      <c r="L198" s="46"/>
      <c r="M198" s="213" t="s">
        <v>19</v>
      </c>
      <c r="N198" s="214" t="s">
        <v>47</v>
      </c>
      <c r="O198" s="86"/>
      <c r="P198" s="215">
        <f>O198*H198</f>
        <v>0</v>
      </c>
      <c r="Q198" s="215">
        <v>0.11519</v>
      </c>
      <c r="R198" s="215">
        <f>Q198*H198</f>
        <v>0.69113999999999998</v>
      </c>
      <c r="S198" s="215">
        <v>0</v>
      </c>
      <c r="T198" s="216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7" t="s">
        <v>194</v>
      </c>
      <c r="AT198" s="217" t="s">
        <v>128</v>
      </c>
      <c r="AU198" s="217" t="s">
        <v>86</v>
      </c>
      <c r="AY198" s="19" t="s">
        <v>126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9" t="s">
        <v>84</v>
      </c>
      <c r="BK198" s="218">
        <f>ROUND(I198*H198,2)</f>
        <v>0</v>
      </c>
      <c r="BL198" s="19" t="s">
        <v>194</v>
      </c>
      <c r="BM198" s="217" t="s">
        <v>341</v>
      </c>
    </row>
    <row r="199" s="2" customFormat="1">
      <c r="A199" s="40"/>
      <c r="B199" s="41"/>
      <c r="C199" s="42"/>
      <c r="D199" s="219" t="s">
        <v>135</v>
      </c>
      <c r="E199" s="42"/>
      <c r="F199" s="220" t="s">
        <v>342</v>
      </c>
      <c r="G199" s="42"/>
      <c r="H199" s="42"/>
      <c r="I199" s="221"/>
      <c r="J199" s="42"/>
      <c r="K199" s="42"/>
      <c r="L199" s="46"/>
      <c r="M199" s="222"/>
      <c r="N199" s="223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135</v>
      </c>
      <c r="AU199" s="19" t="s">
        <v>86</v>
      </c>
    </row>
    <row r="200" s="2" customFormat="1" ht="16.5" customHeight="1">
      <c r="A200" s="40"/>
      <c r="B200" s="41"/>
      <c r="C200" s="257" t="s">
        <v>343</v>
      </c>
      <c r="D200" s="257" t="s">
        <v>185</v>
      </c>
      <c r="E200" s="258" t="s">
        <v>344</v>
      </c>
      <c r="F200" s="259" t="s">
        <v>345</v>
      </c>
      <c r="G200" s="260" t="s">
        <v>200</v>
      </c>
      <c r="H200" s="261">
        <v>4.0800000000000001</v>
      </c>
      <c r="I200" s="262"/>
      <c r="J200" s="263">
        <f>ROUND(I200*H200,2)</f>
        <v>0</v>
      </c>
      <c r="K200" s="259" t="s">
        <v>132</v>
      </c>
      <c r="L200" s="264"/>
      <c r="M200" s="265" t="s">
        <v>19</v>
      </c>
      <c r="N200" s="266" t="s">
        <v>47</v>
      </c>
      <c r="O200" s="86"/>
      <c r="P200" s="215">
        <f>O200*H200</f>
        <v>0</v>
      </c>
      <c r="Q200" s="215">
        <v>0.12</v>
      </c>
      <c r="R200" s="215">
        <f>Q200*H200</f>
        <v>0.48959999999999998</v>
      </c>
      <c r="S200" s="215">
        <v>0</v>
      </c>
      <c r="T200" s="216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7" t="s">
        <v>211</v>
      </c>
      <c r="AT200" s="217" t="s">
        <v>185</v>
      </c>
      <c r="AU200" s="217" t="s">
        <v>86</v>
      </c>
      <c r="AY200" s="19" t="s">
        <v>126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9" t="s">
        <v>84</v>
      </c>
      <c r="BK200" s="218">
        <f>ROUND(I200*H200,2)</f>
        <v>0</v>
      </c>
      <c r="BL200" s="19" t="s">
        <v>194</v>
      </c>
      <c r="BM200" s="217" t="s">
        <v>346</v>
      </c>
    </row>
    <row r="201" s="14" customFormat="1">
      <c r="A201" s="14"/>
      <c r="B201" s="235"/>
      <c r="C201" s="236"/>
      <c r="D201" s="226" t="s">
        <v>137</v>
      </c>
      <c r="E201" s="237" t="s">
        <v>19</v>
      </c>
      <c r="F201" s="238" t="s">
        <v>347</v>
      </c>
      <c r="G201" s="236"/>
      <c r="H201" s="239">
        <v>4.0800000000000001</v>
      </c>
      <c r="I201" s="240"/>
      <c r="J201" s="236"/>
      <c r="K201" s="236"/>
      <c r="L201" s="241"/>
      <c r="M201" s="242"/>
      <c r="N201" s="243"/>
      <c r="O201" s="243"/>
      <c r="P201" s="243"/>
      <c r="Q201" s="243"/>
      <c r="R201" s="243"/>
      <c r="S201" s="243"/>
      <c r="T201" s="24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5" t="s">
        <v>137</v>
      </c>
      <c r="AU201" s="245" t="s">
        <v>86</v>
      </c>
      <c r="AV201" s="14" t="s">
        <v>86</v>
      </c>
      <c r="AW201" s="14" t="s">
        <v>35</v>
      </c>
      <c r="AX201" s="14" t="s">
        <v>84</v>
      </c>
      <c r="AY201" s="245" t="s">
        <v>126</v>
      </c>
    </row>
    <row r="202" s="2" customFormat="1" ht="16.5" customHeight="1">
      <c r="A202" s="40"/>
      <c r="B202" s="41"/>
      <c r="C202" s="257" t="s">
        <v>348</v>
      </c>
      <c r="D202" s="257" t="s">
        <v>185</v>
      </c>
      <c r="E202" s="258" t="s">
        <v>349</v>
      </c>
      <c r="F202" s="259" t="s">
        <v>350</v>
      </c>
      <c r="G202" s="260" t="s">
        <v>200</v>
      </c>
      <c r="H202" s="261">
        <v>2.04</v>
      </c>
      <c r="I202" s="262"/>
      <c r="J202" s="263">
        <f>ROUND(I202*H202,2)</f>
        <v>0</v>
      </c>
      <c r="K202" s="259" t="s">
        <v>132</v>
      </c>
      <c r="L202" s="264"/>
      <c r="M202" s="265" t="s">
        <v>19</v>
      </c>
      <c r="N202" s="266" t="s">
        <v>47</v>
      </c>
      <c r="O202" s="86"/>
      <c r="P202" s="215">
        <f>O202*H202</f>
        <v>0</v>
      </c>
      <c r="Q202" s="215">
        <v>0.080000000000000002</v>
      </c>
      <c r="R202" s="215">
        <f>Q202*H202</f>
        <v>0.16320000000000001</v>
      </c>
      <c r="S202" s="215">
        <v>0</v>
      </c>
      <c r="T202" s="216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7" t="s">
        <v>211</v>
      </c>
      <c r="AT202" s="217" t="s">
        <v>185</v>
      </c>
      <c r="AU202" s="217" t="s">
        <v>86</v>
      </c>
      <c r="AY202" s="19" t="s">
        <v>126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9" t="s">
        <v>84</v>
      </c>
      <c r="BK202" s="218">
        <f>ROUND(I202*H202,2)</f>
        <v>0</v>
      </c>
      <c r="BL202" s="19" t="s">
        <v>194</v>
      </c>
      <c r="BM202" s="217" t="s">
        <v>351</v>
      </c>
    </row>
    <row r="203" s="14" customFormat="1">
      <c r="A203" s="14"/>
      <c r="B203" s="235"/>
      <c r="C203" s="236"/>
      <c r="D203" s="226" t="s">
        <v>137</v>
      </c>
      <c r="E203" s="237" t="s">
        <v>19</v>
      </c>
      <c r="F203" s="238" t="s">
        <v>352</v>
      </c>
      <c r="G203" s="236"/>
      <c r="H203" s="239">
        <v>2.04</v>
      </c>
      <c r="I203" s="240"/>
      <c r="J203" s="236"/>
      <c r="K203" s="236"/>
      <c r="L203" s="241"/>
      <c r="M203" s="242"/>
      <c r="N203" s="243"/>
      <c r="O203" s="243"/>
      <c r="P203" s="243"/>
      <c r="Q203" s="243"/>
      <c r="R203" s="243"/>
      <c r="S203" s="243"/>
      <c r="T203" s="24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5" t="s">
        <v>137</v>
      </c>
      <c r="AU203" s="245" t="s">
        <v>86</v>
      </c>
      <c r="AV203" s="14" t="s">
        <v>86</v>
      </c>
      <c r="AW203" s="14" t="s">
        <v>35</v>
      </c>
      <c r="AX203" s="14" t="s">
        <v>84</v>
      </c>
      <c r="AY203" s="245" t="s">
        <v>126</v>
      </c>
    </row>
    <row r="204" s="2" customFormat="1" ht="33" customHeight="1">
      <c r="A204" s="40"/>
      <c r="B204" s="41"/>
      <c r="C204" s="206" t="s">
        <v>353</v>
      </c>
      <c r="D204" s="206" t="s">
        <v>128</v>
      </c>
      <c r="E204" s="207" t="s">
        <v>354</v>
      </c>
      <c r="F204" s="208" t="s">
        <v>355</v>
      </c>
      <c r="G204" s="209" t="s">
        <v>161</v>
      </c>
      <c r="H204" s="210">
        <v>123</v>
      </c>
      <c r="I204" s="211"/>
      <c r="J204" s="212">
        <f>ROUND(I204*H204,2)</f>
        <v>0</v>
      </c>
      <c r="K204" s="208" t="s">
        <v>132</v>
      </c>
      <c r="L204" s="46"/>
      <c r="M204" s="213" t="s">
        <v>19</v>
      </c>
      <c r="N204" s="214" t="s">
        <v>47</v>
      </c>
      <c r="O204" s="86"/>
      <c r="P204" s="215">
        <f>O204*H204</f>
        <v>0</v>
      </c>
      <c r="Q204" s="215">
        <v>0</v>
      </c>
      <c r="R204" s="215">
        <f>Q204*H204</f>
        <v>0</v>
      </c>
      <c r="S204" s="215">
        <v>0.29499999999999998</v>
      </c>
      <c r="T204" s="216">
        <f>S204*H204</f>
        <v>36.284999999999997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7" t="s">
        <v>194</v>
      </c>
      <c r="AT204" s="217" t="s">
        <v>128</v>
      </c>
      <c r="AU204" s="217" t="s">
        <v>86</v>
      </c>
      <c r="AY204" s="19" t="s">
        <v>126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9" t="s">
        <v>84</v>
      </c>
      <c r="BK204" s="218">
        <f>ROUND(I204*H204,2)</f>
        <v>0</v>
      </c>
      <c r="BL204" s="19" t="s">
        <v>194</v>
      </c>
      <c r="BM204" s="217" t="s">
        <v>356</v>
      </c>
    </row>
    <row r="205" s="2" customFormat="1">
      <c r="A205" s="40"/>
      <c r="B205" s="41"/>
      <c r="C205" s="42"/>
      <c r="D205" s="219" t="s">
        <v>135</v>
      </c>
      <c r="E205" s="42"/>
      <c r="F205" s="220" t="s">
        <v>357</v>
      </c>
      <c r="G205" s="42"/>
      <c r="H205" s="42"/>
      <c r="I205" s="221"/>
      <c r="J205" s="42"/>
      <c r="K205" s="42"/>
      <c r="L205" s="46"/>
      <c r="M205" s="222"/>
      <c r="N205" s="22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135</v>
      </c>
      <c r="AU205" s="19" t="s">
        <v>86</v>
      </c>
    </row>
    <row r="206" s="2" customFormat="1" ht="24.15" customHeight="1">
      <c r="A206" s="40"/>
      <c r="B206" s="41"/>
      <c r="C206" s="206" t="s">
        <v>358</v>
      </c>
      <c r="D206" s="206" t="s">
        <v>128</v>
      </c>
      <c r="E206" s="207" t="s">
        <v>359</v>
      </c>
      <c r="F206" s="208" t="s">
        <v>360</v>
      </c>
      <c r="G206" s="209" t="s">
        <v>200</v>
      </c>
      <c r="H206" s="210">
        <v>6</v>
      </c>
      <c r="I206" s="211"/>
      <c r="J206" s="212">
        <f>ROUND(I206*H206,2)</f>
        <v>0</v>
      </c>
      <c r="K206" s="208" t="s">
        <v>132</v>
      </c>
      <c r="L206" s="46"/>
      <c r="M206" s="213" t="s">
        <v>19</v>
      </c>
      <c r="N206" s="214" t="s">
        <v>47</v>
      </c>
      <c r="O206" s="86"/>
      <c r="P206" s="215">
        <f>O206*H206</f>
        <v>0</v>
      </c>
      <c r="Q206" s="215">
        <v>0</v>
      </c>
      <c r="R206" s="215">
        <f>Q206*H206</f>
        <v>0</v>
      </c>
      <c r="S206" s="215">
        <v>0.25</v>
      </c>
      <c r="T206" s="216">
        <f>S206*H206</f>
        <v>1.5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7" t="s">
        <v>194</v>
      </c>
      <c r="AT206" s="217" t="s">
        <v>128</v>
      </c>
      <c r="AU206" s="217" t="s">
        <v>86</v>
      </c>
      <c r="AY206" s="19" t="s">
        <v>126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9" t="s">
        <v>84</v>
      </c>
      <c r="BK206" s="218">
        <f>ROUND(I206*H206,2)</f>
        <v>0</v>
      </c>
      <c r="BL206" s="19" t="s">
        <v>194</v>
      </c>
      <c r="BM206" s="217" t="s">
        <v>361</v>
      </c>
    </row>
    <row r="207" s="2" customFormat="1">
      <c r="A207" s="40"/>
      <c r="B207" s="41"/>
      <c r="C207" s="42"/>
      <c r="D207" s="219" t="s">
        <v>135</v>
      </c>
      <c r="E207" s="42"/>
      <c r="F207" s="220" t="s">
        <v>362</v>
      </c>
      <c r="G207" s="42"/>
      <c r="H207" s="42"/>
      <c r="I207" s="221"/>
      <c r="J207" s="42"/>
      <c r="K207" s="42"/>
      <c r="L207" s="46"/>
      <c r="M207" s="222"/>
      <c r="N207" s="223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135</v>
      </c>
      <c r="AU207" s="19" t="s">
        <v>86</v>
      </c>
    </row>
    <row r="208" s="2" customFormat="1" ht="33" customHeight="1">
      <c r="A208" s="40"/>
      <c r="B208" s="41"/>
      <c r="C208" s="206" t="s">
        <v>363</v>
      </c>
      <c r="D208" s="206" t="s">
        <v>128</v>
      </c>
      <c r="E208" s="207" t="s">
        <v>364</v>
      </c>
      <c r="F208" s="208" t="s">
        <v>365</v>
      </c>
      <c r="G208" s="209" t="s">
        <v>200</v>
      </c>
      <c r="H208" s="210">
        <v>22</v>
      </c>
      <c r="I208" s="211"/>
      <c r="J208" s="212">
        <f>ROUND(I208*H208,2)</f>
        <v>0</v>
      </c>
      <c r="K208" s="208" t="s">
        <v>132</v>
      </c>
      <c r="L208" s="46"/>
      <c r="M208" s="213" t="s">
        <v>19</v>
      </c>
      <c r="N208" s="214" t="s">
        <v>47</v>
      </c>
      <c r="O208" s="86"/>
      <c r="P208" s="215">
        <f>O208*H208</f>
        <v>0</v>
      </c>
      <c r="Q208" s="215">
        <v>0.00059999999999999995</v>
      </c>
      <c r="R208" s="215">
        <f>Q208*H208</f>
        <v>0.013199999999999998</v>
      </c>
      <c r="S208" s="215">
        <v>0</v>
      </c>
      <c r="T208" s="216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7" t="s">
        <v>133</v>
      </c>
      <c r="AT208" s="217" t="s">
        <v>128</v>
      </c>
      <c r="AU208" s="217" t="s">
        <v>86</v>
      </c>
      <c r="AY208" s="19" t="s">
        <v>126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9" t="s">
        <v>84</v>
      </c>
      <c r="BK208" s="218">
        <f>ROUND(I208*H208,2)</f>
        <v>0</v>
      </c>
      <c r="BL208" s="19" t="s">
        <v>133</v>
      </c>
      <c r="BM208" s="217" t="s">
        <v>366</v>
      </c>
    </row>
    <row r="209" s="2" customFormat="1">
      <c r="A209" s="40"/>
      <c r="B209" s="41"/>
      <c r="C209" s="42"/>
      <c r="D209" s="219" t="s">
        <v>135</v>
      </c>
      <c r="E209" s="42"/>
      <c r="F209" s="220" t="s">
        <v>367</v>
      </c>
      <c r="G209" s="42"/>
      <c r="H209" s="42"/>
      <c r="I209" s="221"/>
      <c r="J209" s="42"/>
      <c r="K209" s="42"/>
      <c r="L209" s="46"/>
      <c r="M209" s="222"/>
      <c r="N209" s="223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135</v>
      </c>
      <c r="AU209" s="19" t="s">
        <v>86</v>
      </c>
    </row>
    <row r="210" s="14" customFormat="1">
      <c r="A210" s="14"/>
      <c r="B210" s="235"/>
      <c r="C210" s="236"/>
      <c r="D210" s="226" t="s">
        <v>137</v>
      </c>
      <c r="E210" s="237" t="s">
        <v>19</v>
      </c>
      <c r="F210" s="238" t="s">
        <v>368</v>
      </c>
      <c r="G210" s="236"/>
      <c r="H210" s="239">
        <v>22</v>
      </c>
      <c r="I210" s="240"/>
      <c r="J210" s="236"/>
      <c r="K210" s="236"/>
      <c r="L210" s="241"/>
      <c r="M210" s="242"/>
      <c r="N210" s="243"/>
      <c r="O210" s="243"/>
      <c r="P210" s="243"/>
      <c r="Q210" s="243"/>
      <c r="R210" s="243"/>
      <c r="S210" s="243"/>
      <c r="T210" s="24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5" t="s">
        <v>137</v>
      </c>
      <c r="AU210" s="245" t="s">
        <v>86</v>
      </c>
      <c r="AV210" s="14" t="s">
        <v>86</v>
      </c>
      <c r="AW210" s="14" t="s">
        <v>35</v>
      </c>
      <c r="AX210" s="14" t="s">
        <v>84</v>
      </c>
      <c r="AY210" s="245" t="s">
        <v>126</v>
      </c>
    </row>
    <row r="211" s="2" customFormat="1" ht="24.15" customHeight="1">
      <c r="A211" s="40"/>
      <c r="B211" s="41"/>
      <c r="C211" s="206" t="s">
        <v>369</v>
      </c>
      <c r="D211" s="206" t="s">
        <v>128</v>
      </c>
      <c r="E211" s="207" t="s">
        <v>370</v>
      </c>
      <c r="F211" s="208" t="s">
        <v>371</v>
      </c>
      <c r="G211" s="209" t="s">
        <v>161</v>
      </c>
      <c r="H211" s="210">
        <v>5.5</v>
      </c>
      <c r="I211" s="211"/>
      <c r="J211" s="212">
        <f>ROUND(I211*H211,2)</f>
        <v>0</v>
      </c>
      <c r="K211" s="208" t="s">
        <v>132</v>
      </c>
      <c r="L211" s="46"/>
      <c r="M211" s="213" t="s">
        <v>19</v>
      </c>
      <c r="N211" s="214" t="s">
        <v>47</v>
      </c>
      <c r="O211" s="86"/>
      <c r="P211" s="215">
        <f>O211*H211</f>
        <v>0</v>
      </c>
      <c r="Q211" s="215">
        <v>0</v>
      </c>
      <c r="R211" s="215">
        <f>Q211*H211</f>
        <v>0</v>
      </c>
      <c r="S211" s="215">
        <v>0.44</v>
      </c>
      <c r="T211" s="216">
        <f>S211*H211</f>
        <v>2.4199999999999999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7" t="s">
        <v>194</v>
      </c>
      <c r="AT211" s="217" t="s">
        <v>128</v>
      </c>
      <c r="AU211" s="217" t="s">
        <v>86</v>
      </c>
      <c r="AY211" s="19" t="s">
        <v>126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9" t="s">
        <v>84</v>
      </c>
      <c r="BK211" s="218">
        <f>ROUND(I211*H211,2)</f>
        <v>0</v>
      </c>
      <c r="BL211" s="19" t="s">
        <v>194</v>
      </c>
      <c r="BM211" s="217" t="s">
        <v>372</v>
      </c>
    </row>
    <row r="212" s="2" customFormat="1">
      <c r="A212" s="40"/>
      <c r="B212" s="41"/>
      <c r="C212" s="42"/>
      <c r="D212" s="219" t="s">
        <v>135</v>
      </c>
      <c r="E212" s="42"/>
      <c r="F212" s="220" t="s">
        <v>373</v>
      </c>
      <c r="G212" s="42"/>
      <c r="H212" s="42"/>
      <c r="I212" s="221"/>
      <c r="J212" s="42"/>
      <c r="K212" s="42"/>
      <c r="L212" s="46"/>
      <c r="M212" s="222"/>
      <c r="N212" s="223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135</v>
      </c>
      <c r="AU212" s="19" t="s">
        <v>86</v>
      </c>
    </row>
    <row r="213" s="14" customFormat="1">
      <c r="A213" s="14"/>
      <c r="B213" s="235"/>
      <c r="C213" s="236"/>
      <c r="D213" s="226" t="s">
        <v>137</v>
      </c>
      <c r="E213" s="237" t="s">
        <v>19</v>
      </c>
      <c r="F213" s="238" t="s">
        <v>311</v>
      </c>
      <c r="G213" s="236"/>
      <c r="H213" s="239">
        <v>5.5</v>
      </c>
      <c r="I213" s="240"/>
      <c r="J213" s="236"/>
      <c r="K213" s="236"/>
      <c r="L213" s="241"/>
      <c r="M213" s="242"/>
      <c r="N213" s="243"/>
      <c r="O213" s="243"/>
      <c r="P213" s="243"/>
      <c r="Q213" s="243"/>
      <c r="R213" s="243"/>
      <c r="S213" s="243"/>
      <c r="T213" s="24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5" t="s">
        <v>137</v>
      </c>
      <c r="AU213" s="245" t="s">
        <v>86</v>
      </c>
      <c r="AV213" s="14" t="s">
        <v>86</v>
      </c>
      <c r="AW213" s="14" t="s">
        <v>35</v>
      </c>
      <c r="AX213" s="14" t="s">
        <v>84</v>
      </c>
      <c r="AY213" s="245" t="s">
        <v>126</v>
      </c>
    </row>
    <row r="214" s="2" customFormat="1" ht="24.15" customHeight="1">
      <c r="A214" s="40"/>
      <c r="B214" s="41"/>
      <c r="C214" s="206" t="s">
        <v>374</v>
      </c>
      <c r="D214" s="206" t="s">
        <v>128</v>
      </c>
      <c r="E214" s="207" t="s">
        <v>375</v>
      </c>
      <c r="F214" s="208" t="s">
        <v>376</v>
      </c>
      <c r="G214" s="209" t="s">
        <v>161</v>
      </c>
      <c r="H214" s="210">
        <v>33</v>
      </c>
      <c r="I214" s="211"/>
      <c r="J214" s="212">
        <f>ROUND(I214*H214,2)</f>
        <v>0</v>
      </c>
      <c r="K214" s="208" t="s">
        <v>132</v>
      </c>
      <c r="L214" s="46"/>
      <c r="M214" s="213" t="s">
        <v>19</v>
      </c>
      <c r="N214" s="214" t="s">
        <v>47</v>
      </c>
      <c r="O214" s="86"/>
      <c r="P214" s="215">
        <f>O214*H214</f>
        <v>0</v>
      </c>
      <c r="Q214" s="215">
        <v>0</v>
      </c>
      <c r="R214" s="215">
        <f>Q214*H214</f>
        <v>0</v>
      </c>
      <c r="S214" s="215">
        <v>0.316</v>
      </c>
      <c r="T214" s="216">
        <f>S214*H214</f>
        <v>10.428000000000001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7" t="s">
        <v>194</v>
      </c>
      <c r="AT214" s="217" t="s">
        <v>128</v>
      </c>
      <c r="AU214" s="217" t="s">
        <v>86</v>
      </c>
      <c r="AY214" s="19" t="s">
        <v>126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9" t="s">
        <v>84</v>
      </c>
      <c r="BK214" s="218">
        <f>ROUND(I214*H214,2)</f>
        <v>0</v>
      </c>
      <c r="BL214" s="19" t="s">
        <v>194</v>
      </c>
      <c r="BM214" s="217" t="s">
        <v>377</v>
      </c>
    </row>
    <row r="215" s="2" customFormat="1">
      <c r="A215" s="40"/>
      <c r="B215" s="41"/>
      <c r="C215" s="42"/>
      <c r="D215" s="219" t="s">
        <v>135</v>
      </c>
      <c r="E215" s="42"/>
      <c r="F215" s="220" t="s">
        <v>378</v>
      </c>
      <c r="G215" s="42"/>
      <c r="H215" s="42"/>
      <c r="I215" s="221"/>
      <c r="J215" s="42"/>
      <c r="K215" s="42"/>
      <c r="L215" s="46"/>
      <c r="M215" s="222"/>
      <c r="N215" s="223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135</v>
      </c>
      <c r="AU215" s="19" t="s">
        <v>86</v>
      </c>
    </row>
    <row r="216" s="14" customFormat="1">
      <c r="A216" s="14"/>
      <c r="B216" s="235"/>
      <c r="C216" s="236"/>
      <c r="D216" s="226" t="s">
        <v>137</v>
      </c>
      <c r="E216" s="237" t="s">
        <v>19</v>
      </c>
      <c r="F216" s="238" t="s">
        <v>379</v>
      </c>
      <c r="G216" s="236"/>
      <c r="H216" s="239">
        <v>33</v>
      </c>
      <c r="I216" s="240"/>
      <c r="J216" s="236"/>
      <c r="K216" s="236"/>
      <c r="L216" s="241"/>
      <c r="M216" s="242"/>
      <c r="N216" s="243"/>
      <c r="O216" s="243"/>
      <c r="P216" s="243"/>
      <c r="Q216" s="243"/>
      <c r="R216" s="243"/>
      <c r="S216" s="243"/>
      <c r="T216" s="24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5" t="s">
        <v>137</v>
      </c>
      <c r="AU216" s="245" t="s">
        <v>86</v>
      </c>
      <c r="AV216" s="14" t="s">
        <v>86</v>
      </c>
      <c r="AW216" s="14" t="s">
        <v>35</v>
      </c>
      <c r="AX216" s="14" t="s">
        <v>84</v>
      </c>
      <c r="AY216" s="245" t="s">
        <v>126</v>
      </c>
    </row>
    <row r="217" s="2" customFormat="1" ht="16.5" customHeight="1">
      <c r="A217" s="40"/>
      <c r="B217" s="41"/>
      <c r="C217" s="206" t="s">
        <v>380</v>
      </c>
      <c r="D217" s="206" t="s">
        <v>128</v>
      </c>
      <c r="E217" s="207" t="s">
        <v>381</v>
      </c>
      <c r="F217" s="208" t="s">
        <v>382</v>
      </c>
      <c r="G217" s="209" t="s">
        <v>200</v>
      </c>
      <c r="H217" s="210">
        <v>22</v>
      </c>
      <c r="I217" s="211"/>
      <c r="J217" s="212">
        <f>ROUND(I217*H217,2)</f>
        <v>0</v>
      </c>
      <c r="K217" s="208" t="s">
        <v>132</v>
      </c>
      <c r="L217" s="46"/>
      <c r="M217" s="213" t="s">
        <v>19</v>
      </c>
      <c r="N217" s="214" t="s">
        <v>47</v>
      </c>
      <c r="O217" s="86"/>
      <c r="P217" s="215">
        <f>O217*H217</f>
        <v>0</v>
      </c>
      <c r="Q217" s="215">
        <v>0</v>
      </c>
      <c r="R217" s="215">
        <f>Q217*H217</f>
        <v>0</v>
      </c>
      <c r="S217" s="215">
        <v>0</v>
      </c>
      <c r="T217" s="216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7" t="s">
        <v>194</v>
      </c>
      <c r="AT217" s="217" t="s">
        <v>128</v>
      </c>
      <c r="AU217" s="217" t="s">
        <v>86</v>
      </c>
      <c r="AY217" s="19" t="s">
        <v>126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9" t="s">
        <v>84</v>
      </c>
      <c r="BK217" s="218">
        <f>ROUND(I217*H217,2)</f>
        <v>0</v>
      </c>
      <c r="BL217" s="19" t="s">
        <v>194</v>
      </c>
      <c r="BM217" s="217" t="s">
        <v>383</v>
      </c>
    </row>
    <row r="218" s="2" customFormat="1">
      <c r="A218" s="40"/>
      <c r="B218" s="41"/>
      <c r="C218" s="42"/>
      <c r="D218" s="219" t="s">
        <v>135</v>
      </c>
      <c r="E218" s="42"/>
      <c r="F218" s="220" t="s">
        <v>384</v>
      </c>
      <c r="G218" s="42"/>
      <c r="H218" s="42"/>
      <c r="I218" s="221"/>
      <c r="J218" s="42"/>
      <c r="K218" s="42"/>
      <c r="L218" s="46"/>
      <c r="M218" s="222"/>
      <c r="N218" s="223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135</v>
      </c>
      <c r="AU218" s="19" t="s">
        <v>86</v>
      </c>
    </row>
    <row r="219" s="14" customFormat="1">
      <c r="A219" s="14"/>
      <c r="B219" s="235"/>
      <c r="C219" s="236"/>
      <c r="D219" s="226" t="s">
        <v>137</v>
      </c>
      <c r="E219" s="237" t="s">
        <v>19</v>
      </c>
      <c r="F219" s="238" t="s">
        <v>368</v>
      </c>
      <c r="G219" s="236"/>
      <c r="H219" s="239">
        <v>22</v>
      </c>
      <c r="I219" s="240"/>
      <c r="J219" s="236"/>
      <c r="K219" s="236"/>
      <c r="L219" s="241"/>
      <c r="M219" s="242"/>
      <c r="N219" s="243"/>
      <c r="O219" s="243"/>
      <c r="P219" s="243"/>
      <c r="Q219" s="243"/>
      <c r="R219" s="243"/>
      <c r="S219" s="243"/>
      <c r="T219" s="24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5" t="s">
        <v>137</v>
      </c>
      <c r="AU219" s="245" t="s">
        <v>86</v>
      </c>
      <c r="AV219" s="14" t="s">
        <v>86</v>
      </c>
      <c r="AW219" s="14" t="s">
        <v>35</v>
      </c>
      <c r="AX219" s="14" t="s">
        <v>84</v>
      </c>
      <c r="AY219" s="245" t="s">
        <v>126</v>
      </c>
    </row>
    <row r="220" s="2" customFormat="1" ht="16.5" customHeight="1">
      <c r="A220" s="40"/>
      <c r="B220" s="41"/>
      <c r="C220" s="206" t="s">
        <v>385</v>
      </c>
      <c r="D220" s="206" t="s">
        <v>128</v>
      </c>
      <c r="E220" s="207" t="s">
        <v>386</v>
      </c>
      <c r="F220" s="208" t="s">
        <v>387</v>
      </c>
      <c r="G220" s="209" t="s">
        <v>153</v>
      </c>
      <c r="H220" s="210">
        <v>50.633000000000003</v>
      </c>
      <c r="I220" s="211"/>
      <c r="J220" s="212">
        <f>ROUND(I220*H220,2)</f>
        <v>0</v>
      </c>
      <c r="K220" s="208" t="s">
        <v>132</v>
      </c>
      <c r="L220" s="46"/>
      <c r="M220" s="213" t="s">
        <v>19</v>
      </c>
      <c r="N220" s="214" t="s">
        <v>47</v>
      </c>
      <c r="O220" s="86"/>
      <c r="P220" s="215">
        <f>O220*H220</f>
        <v>0</v>
      </c>
      <c r="Q220" s="215">
        <v>0</v>
      </c>
      <c r="R220" s="215">
        <f>Q220*H220</f>
        <v>0</v>
      </c>
      <c r="S220" s="215">
        <v>0</v>
      </c>
      <c r="T220" s="216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7" t="s">
        <v>194</v>
      </c>
      <c r="AT220" s="217" t="s">
        <v>128</v>
      </c>
      <c r="AU220" s="217" t="s">
        <v>86</v>
      </c>
      <c r="AY220" s="19" t="s">
        <v>126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9" t="s">
        <v>84</v>
      </c>
      <c r="BK220" s="218">
        <f>ROUND(I220*H220,2)</f>
        <v>0</v>
      </c>
      <c r="BL220" s="19" t="s">
        <v>194</v>
      </c>
      <c r="BM220" s="217" t="s">
        <v>388</v>
      </c>
    </row>
    <row r="221" s="2" customFormat="1">
      <c r="A221" s="40"/>
      <c r="B221" s="41"/>
      <c r="C221" s="42"/>
      <c r="D221" s="219" t="s">
        <v>135</v>
      </c>
      <c r="E221" s="42"/>
      <c r="F221" s="220" t="s">
        <v>389</v>
      </c>
      <c r="G221" s="42"/>
      <c r="H221" s="42"/>
      <c r="I221" s="221"/>
      <c r="J221" s="42"/>
      <c r="K221" s="42"/>
      <c r="L221" s="46"/>
      <c r="M221" s="222"/>
      <c r="N221" s="223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135</v>
      </c>
      <c r="AU221" s="19" t="s">
        <v>86</v>
      </c>
    </row>
    <row r="222" s="2" customFormat="1" ht="21.75" customHeight="1">
      <c r="A222" s="40"/>
      <c r="B222" s="41"/>
      <c r="C222" s="206" t="s">
        <v>390</v>
      </c>
      <c r="D222" s="206" t="s">
        <v>128</v>
      </c>
      <c r="E222" s="207" t="s">
        <v>391</v>
      </c>
      <c r="F222" s="208" t="s">
        <v>392</v>
      </c>
      <c r="G222" s="209" t="s">
        <v>153</v>
      </c>
      <c r="H222" s="210">
        <v>308.35199999999998</v>
      </c>
      <c r="I222" s="211"/>
      <c r="J222" s="212">
        <f>ROUND(I222*H222,2)</f>
        <v>0</v>
      </c>
      <c r="K222" s="208" t="s">
        <v>132</v>
      </c>
      <c r="L222" s="46"/>
      <c r="M222" s="213" t="s">
        <v>19</v>
      </c>
      <c r="N222" s="214" t="s">
        <v>47</v>
      </c>
      <c r="O222" s="86"/>
      <c r="P222" s="215">
        <f>O222*H222</f>
        <v>0</v>
      </c>
      <c r="Q222" s="215">
        <v>0</v>
      </c>
      <c r="R222" s="215">
        <f>Q222*H222</f>
        <v>0</v>
      </c>
      <c r="S222" s="215">
        <v>0</v>
      </c>
      <c r="T222" s="216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7" t="s">
        <v>194</v>
      </c>
      <c r="AT222" s="217" t="s">
        <v>128</v>
      </c>
      <c r="AU222" s="217" t="s">
        <v>86</v>
      </c>
      <c r="AY222" s="19" t="s">
        <v>126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9" t="s">
        <v>84</v>
      </c>
      <c r="BK222" s="218">
        <f>ROUND(I222*H222,2)</f>
        <v>0</v>
      </c>
      <c r="BL222" s="19" t="s">
        <v>194</v>
      </c>
      <c r="BM222" s="217" t="s">
        <v>393</v>
      </c>
    </row>
    <row r="223" s="2" customFormat="1">
      <c r="A223" s="40"/>
      <c r="B223" s="41"/>
      <c r="C223" s="42"/>
      <c r="D223" s="219" t="s">
        <v>135</v>
      </c>
      <c r="E223" s="42"/>
      <c r="F223" s="220" t="s">
        <v>394</v>
      </c>
      <c r="G223" s="42"/>
      <c r="H223" s="42"/>
      <c r="I223" s="221"/>
      <c r="J223" s="42"/>
      <c r="K223" s="42"/>
      <c r="L223" s="46"/>
      <c r="M223" s="222"/>
      <c r="N223" s="223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135</v>
      </c>
      <c r="AU223" s="19" t="s">
        <v>86</v>
      </c>
    </row>
    <row r="224" s="14" customFormat="1">
      <c r="A224" s="14"/>
      <c r="B224" s="235"/>
      <c r="C224" s="236"/>
      <c r="D224" s="226" t="s">
        <v>137</v>
      </c>
      <c r="E224" s="237" t="s">
        <v>19</v>
      </c>
      <c r="F224" s="238" t="s">
        <v>395</v>
      </c>
      <c r="G224" s="236"/>
      <c r="H224" s="239">
        <v>308.35199999999998</v>
      </c>
      <c r="I224" s="240"/>
      <c r="J224" s="236"/>
      <c r="K224" s="236"/>
      <c r="L224" s="241"/>
      <c r="M224" s="242"/>
      <c r="N224" s="243"/>
      <c r="O224" s="243"/>
      <c r="P224" s="243"/>
      <c r="Q224" s="243"/>
      <c r="R224" s="243"/>
      <c r="S224" s="243"/>
      <c r="T224" s="24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5" t="s">
        <v>137</v>
      </c>
      <c r="AU224" s="245" t="s">
        <v>86</v>
      </c>
      <c r="AV224" s="14" t="s">
        <v>86</v>
      </c>
      <c r="AW224" s="14" t="s">
        <v>35</v>
      </c>
      <c r="AX224" s="14" t="s">
        <v>84</v>
      </c>
      <c r="AY224" s="245" t="s">
        <v>126</v>
      </c>
    </row>
    <row r="225" s="2" customFormat="1" ht="24.15" customHeight="1">
      <c r="A225" s="40"/>
      <c r="B225" s="41"/>
      <c r="C225" s="206" t="s">
        <v>396</v>
      </c>
      <c r="D225" s="206" t="s">
        <v>128</v>
      </c>
      <c r="E225" s="207" t="s">
        <v>397</v>
      </c>
      <c r="F225" s="208" t="s">
        <v>398</v>
      </c>
      <c r="G225" s="209" t="s">
        <v>153</v>
      </c>
      <c r="H225" s="210">
        <v>10.428000000000001</v>
      </c>
      <c r="I225" s="211"/>
      <c r="J225" s="212">
        <f>ROUND(I225*H225,2)</f>
        <v>0</v>
      </c>
      <c r="K225" s="208" t="s">
        <v>132</v>
      </c>
      <c r="L225" s="46"/>
      <c r="M225" s="213" t="s">
        <v>19</v>
      </c>
      <c r="N225" s="214" t="s">
        <v>47</v>
      </c>
      <c r="O225" s="86"/>
      <c r="P225" s="215">
        <f>O225*H225</f>
        <v>0</v>
      </c>
      <c r="Q225" s="215">
        <v>0</v>
      </c>
      <c r="R225" s="215">
        <f>Q225*H225</f>
        <v>0</v>
      </c>
      <c r="S225" s="215">
        <v>0</v>
      </c>
      <c r="T225" s="216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7" t="s">
        <v>194</v>
      </c>
      <c r="AT225" s="217" t="s">
        <v>128</v>
      </c>
      <c r="AU225" s="217" t="s">
        <v>86</v>
      </c>
      <c r="AY225" s="19" t="s">
        <v>126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9" t="s">
        <v>84</v>
      </c>
      <c r="BK225" s="218">
        <f>ROUND(I225*H225,2)</f>
        <v>0</v>
      </c>
      <c r="BL225" s="19" t="s">
        <v>194</v>
      </c>
      <c r="BM225" s="217" t="s">
        <v>399</v>
      </c>
    </row>
    <row r="226" s="2" customFormat="1">
      <c r="A226" s="40"/>
      <c r="B226" s="41"/>
      <c r="C226" s="42"/>
      <c r="D226" s="219" t="s">
        <v>135</v>
      </c>
      <c r="E226" s="42"/>
      <c r="F226" s="220" t="s">
        <v>400</v>
      </c>
      <c r="G226" s="42"/>
      <c r="H226" s="42"/>
      <c r="I226" s="221"/>
      <c r="J226" s="42"/>
      <c r="K226" s="42"/>
      <c r="L226" s="46"/>
      <c r="M226" s="222"/>
      <c r="N226" s="223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135</v>
      </c>
      <c r="AU226" s="19" t="s">
        <v>86</v>
      </c>
    </row>
    <row r="227" s="2" customFormat="1" ht="24.15" customHeight="1">
      <c r="A227" s="40"/>
      <c r="B227" s="41"/>
      <c r="C227" s="206" t="s">
        <v>401</v>
      </c>
      <c r="D227" s="206" t="s">
        <v>128</v>
      </c>
      <c r="E227" s="207" t="s">
        <v>402</v>
      </c>
      <c r="F227" s="208" t="s">
        <v>403</v>
      </c>
      <c r="G227" s="209" t="s">
        <v>153</v>
      </c>
      <c r="H227" s="210">
        <v>2.4199999999999999</v>
      </c>
      <c r="I227" s="211"/>
      <c r="J227" s="212">
        <f>ROUND(I227*H227,2)</f>
        <v>0</v>
      </c>
      <c r="K227" s="208" t="s">
        <v>132</v>
      </c>
      <c r="L227" s="46"/>
      <c r="M227" s="213" t="s">
        <v>19</v>
      </c>
      <c r="N227" s="214" t="s">
        <v>47</v>
      </c>
      <c r="O227" s="86"/>
      <c r="P227" s="215">
        <f>O227*H227</f>
        <v>0</v>
      </c>
      <c r="Q227" s="215">
        <v>0</v>
      </c>
      <c r="R227" s="215">
        <f>Q227*H227</f>
        <v>0</v>
      </c>
      <c r="S227" s="215">
        <v>0</v>
      </c>
      <c r="T227" s="216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7" t="s">
        <v>133</v>
      </c>
      <c r="AT227" s="217" t="s">
        <v>128</v>
      </c>
      <c r="AU227" s="217" t="s">
        <v>86</v>
      </c>
      <c r="AY227" s="19" t="s">
        <v>126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9" t="s">
        <v>84</v>
      </c>
      <c r="BK227" s="218">
        <f>ROUND(I227*H227,2)</f>
        <v>0</v>
      </c>
      <c r="BL227" s="19" t="s">
        <v>133</v>
      </c>
      <c r="BM227" s="217" t="s">
        <v>404</v>
      </c>
    </row>
    <row r="228" s="2" customFormat="1">
      <c r="A228" s="40"/>
      <c r="B228" s="41"/>
      <c r="C228" s="42"/>
      <c r="D228" s="219" t="s">
        <v>135</v>
      </c>
      <c r="E228" s="42"/>
      <c r="F228" s="220" t="s">
        <v>405</v>
      </c>
      <c r="G228" s="42"/>
      <c r="H228" s="42"/>
      <c r="I228" s="221"/>
      <c r="J228" s="42"/>
      <c r="K228" s="42"/>
      <c r="L228" s="46"/>
      <c r="M228" s="222"/>
      <c r="N228" s="223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135</v>
      </c>
      <c r="AU228" s="19" t="s">
        <v>86</v>
      </c>
    </row>
    <row r="229" s="2" customFormat="1" ht="16.5" customHeight="1">
      <c r="A229" s="40"/>
      <c r="B229" s="41"/>
      <c r="C229" s="206" t="s">
        <v>406</v>
      </c>
      <c r="D229" s="206" t="s">
        <v>128</v>
      </c>
      <c r="E229" s="207" t="s">
        <v>407</v>
      </c>
      <c r="F229" s="208" t="s">
        <v>408</v>
      </c>
      <c r="G229" s="209" t="s">
        <v>153</v>
      </c>
      <c r="H229" s="210">
        <v>70.143000000000001</v>
      </c>
      <c r="I229" s="211"/>
      <c r="J229" s="212">
        <f>ROUND(I229*H229,2)</f>
        <v>0</v>
      </c>
      <c r="K229" s="208" t="s">
        <v>132</v>
      </c>
      <c r="L229" s="46"/>
      <c r="M229" s="213" t="s">
        <v>19</v>
      </c>
      <c r="N229" s="214" t="s">
        <v>47</v>
      </c>
      <c r="O229" s="86"/>
      <c r="P229" s="215">
        <f>O229*H229</f>
        <v>0</v>
      </c>
      <c r="Q229" s="215">
        <v>0</v>
      </c>
      <c r="R229" s="215">
        <f>Q229*H229</f>
        <v>0</v>
      </c>
      <c r="S229" s="215">
        <v>0</v>
      </c>
      <c r="T229" s="216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7" t="s">
        <v>194</v>
      </c>
      <c r="AT229" s="217" t="s">
        <v>128</v>
      </c>
      <c r="AU229" s="217" t="s">
        <v>86</v>
      </c>
      <c r="AY229" s="19" t="s">
        <v>126</v>
      </c>
      <c r="BE229" s="218">
        <f>IF(N229="základní",J229,0)</f>
        <v>0</v>
      </c>
      <c r="BF229" s="218">
        <f>IF(N229="snížená",J229,0)</f>
        <v>0</v>
      </c>
      <c r="BG229" s="218">
        <f>IF(N229="zákl. přenesená",J229,0)</f>
        <v>0</v>
      </c>
      <c r="BH229" s="218">
        <f>IF(N229="sníž. přenesená",J229,0)</f>
        <v>0</v>
      </c>
      <c r="BI229" s="218">
        <f>IF(N229="nulová",J229,0)</f>
        <v>0</v>
      </c>
      <c r="BJ229" s="19" t="s">
        <v>84</v>
      </c>
      <c r="BK229" s="218">
        <f>ROUND(I229*H229,2)</f>
        <v>0</v>
      </c>
      <c r="BL229" s="19" t="s">
        <v>194</v>
      </c>
      <c r="BM229" s="217" t="s">
        <v>409</v>
      </c>
    </row>
    <row r="230" s="2" customFormat="1">
      <c r="A230" s="40"/>
      <c r="B230" s="41"/>
      <c r="C230" s="42"/>
      <c r="D230" s="219" t="s">
        <v>135</v>
      </c>
      <c r="E230" s="42"/>
      <c r="F230" s="220" t="s">
        <v>410</v>
      </c>
      <c r="G230" s="42"/>
      <c r="H230" s="42"/>
      <c r="I230" s="221"/>
      <c r="J230" s="42"/>
      <c r="K230" s="42"/>
      <c r="L230" s="46"/>
      <c r="M230" s="222"/>
      <c r="N230" s="223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135</v>
      </c>
      <c r="AU230" s="19" t="s">
        <v>86</v>
      </c>
    </row>
    <row r="231" s="12" customFormat="1" ht="25.92" customHeight="1">
      <c r="A231" s="12"/>
      <c r="B231" s="190"/>
      <c r="C231" s="191"/>
      <c r="D231" s="192" t="s">
        <v>75</v>
      </c>
      <c r="E231" s="193" t="s">
        <v>411</v>
      </c>
      <c r="F231" s="193" t="s">
        <v>412</v>
      </c>
      <c r="G231" s="191"/>
      <c r="H231" s="191"/>
      <c r="I231" s="194"/>
      <c r="J231" s="195">
        <f>BK231</f>
        <v>0</v>
      </c>
      <c r="K231" s="191"/>
      <c r="L231" s="196"/>
      <c r="M231" s="197"/>
      <c r="N231" s="198"/>
      <c r="O231" s="198"/>
      <c r="P231" s="199">
        <f>SUM(P232:P235)</f>
        <v>0</v>
      </c>
      <c r="Q231" s="198"/>
      <c r="R231" s="199">
        <f>SUM(R232:R235)</f>
        <v>0</v>
      </c>
      <c r="S231" s="198"/>
      <c r="T231" s="200">
        <f>SUM(T232:T235)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01" t="s">
        <v>133</v>
      </c>
      <c r="AT231" s="202" t="s">
        <v>75</v>
      </c>
      <c r="AU231" s="202" t="s">
        <v>76</v>
      </c>
      <c r="AY231" s="201" t="s">
        <v>126</v>
      </c>
      <c r="BK231" s="203">
        <f>SUM(BK232:BK235)</f>
        <v>0</v>
      </c>
    </row>
    <row r="232" s="2" customFormat="1" ht="24.15" customHeight="1">
      <c r="A232" s="40"/>
      <c r="B232" s="41"/>
      <c r="C232" s="206" t="s">
        <v>413</v>
      </c>
      <c r="D232" s="206" t="s">
        <v>128</v>
      </c>
      <c r="E232" s="207" t="s">
        <v>414</v>
      </c>
      <c r="F232" s="208" t="s">
        <v>415</v>
      </c>
      <c r="G232" s="209" t="s">
        <v>416</v>
      </c>
      <c r="H232" s="210">
        <v>16</v>
      </c>
      <c r="I232" s="211"/>
      <c r="J232" s="212">
        <f>ROUND(I232*H232,2)</f>
        <v>0</v>
      </c>
      <c r="K232" s="208" t="s">
        <v>132</v>
      </c>
      <c r="L232" s="46"/>
      <c r="M232" s="213" t="s">
        <v>19</v>
      </c>
      <c r="N232" s="214" t="s">
        <v>47</v>
      </c>
      <c r="O232" s="86"/>
      <c r="P232" s="215">
        <f>O232*H232</f>
        <v>0</v>
      </c>
      <c r="Q232" s="215">
        <v>0</v>
      </c>
      <c r="R232" s="215">
        <f>Q232*H232</f>
        <v>0</v>
      </c>
      <c r="S232" s="215">
        <v>0</v>
      </c>
      <c r="T232" s="216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7" t="s">
        <v>417</v>
      </c>
      <c r="AT232" s="217" t="s">
        <v>128</v>
      </c>
      <c r="AU232" s="217" t="s">
        <v>84</v>
      </c>
      <c r="AY232" s="19" t="s">
        <v>126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9" t="s">
        <v>84</v>
      </c>
      <c r="BK232" s="218">
        <f>ROUND(I232*H232,2)</f>
        <v>0</v>
      </c>
      <c r="BL232" s="19" t="s">
        <v>417</v>
      </c>
      <c r="BM232" s="217" t="s">
        <v>418</v>
      </c>
    </row>
    <row r="233" s="2" customFormat="1">
      <c r="A233" s="40"/>
      <c r="B233" s="41"/>
      <c r="C233" s="42"/>
      <c r="D233" s="219" t="s">
        <v>135</v>
      </c>
      <c r="E233" s="42"/>
      <c r="F233" s="220" t="s">
        <v>419</v>
      </c>
      <c r="G233" s="42"/>
      <c r="H233" s="42"/>
      <c r="I233" s="221"/>
      <c r="J233" s="42"/>
      <c r="K233" s="42"/>
      <c r="L233" s="46"/>
      <c r="M233" s="222"/>
      <c r="N233" s="223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135</v>
      </c>
      <c r="AU233" s="19" t="s">
        <v>84</v>
      </c>
    </row>
    <row r="234" s="13" customFormat="1">
      <c r="A234" s="13"/>
      <c r="B234" s="224"/>
      <c r="C234" s="225"/>
      <c r="D234" s="226" t="s">
        <v>137</v>
      </c>
      <c r="E234" s="227" t="s">
        <v>19</v>
      </c>
      <c r="F234" s="228" t="s">
        <v>420</v>
      </c>
      <c r="G234" s="225"/>
      <c r="H234" s="227" t="s">
        <v>19</v>
      </c>
      <c r="I234" s="229"/>
      <c r="J234" s="225"/>
      <c r="K234" s="225"/>
      <c r="L234" s="230"/>
      <c r="M234" s="231"/>
      <c r="N234" s="232"/>
      <c r="O234" s="232"/>
      <c r="P234" s="232"/>
      <c r="Q234" s="232"/>
      <c r="R234" s="232"/>
      <c r="S234" s="232"/>
      <c r="T234" s="23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4" t="s">
        <v>137</v>
      </c>
      <c r="AU234" s="234" t="s">
        <v>84</v>
      </c>
      <c r="AV234" s="13" t="s">
        <v>84</v>
      </c>
      <c r="AW234" s="13" t="s">
        <v>35</v>
      </c>
      <c r="AX234" s="13" t="s">
        <v>76</v>
      </c>
      <c r="AY234" s="234" t="s">
        <v>126</v>
      </c>
    </row>
    <row r="235" s="14" customFormat="1">
      <c r="A235" s="14"/>
      <c r="B235" s="235"/>
      <c r="C235" s="236"/>
      <c r="D235" s="226" t="s">
        <v>137</v>
      </c>
      <c r="E235" s="237" t="s">
        <v>19</v>
      </c>
      <c r="F235" s="238" t="s">
        <v>421</v>
      </c>
      <c r="G235" s="236"/>
      <c r="H235" s="239">
        <v>16</v>
      </c>
      <c r="I235" s="240"/>
      <c r="J235" s="236"/>
      <c r="K235" s="236"/>
      <c r="L235" s="241"/>
      <c r="M235" s="242"/>
      <c r="N235" s="243"/>
      <c r="O235" s="243"/>
      <c r="P235" s="243"/>
      <c r="Q235" s="243"/>
      <c r="R235" s="243"/>
      <c r="S235" s="243"/>
      <c r="T235" s="24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5" t="s">
        <v>137</v>
      </c>
      <c r="AU235" s="245" t="s">
        <v>84</v>
      </c>
      <c r="AV235" s="14" t="s">
        <v>86</v>
      </c>
      <c r="AW235" s="14" t="s">
        <v>35</v>
      </c>
      <c r="AX235" s="14" t="s">
        <v>84</v>
      </c>
      <c r="AY235" s="245" t="s">
        <v>126</v>
      </c>
    </row>
    <row r="236" s="12" customFormat="1" ht="25.92" customHeight="1">
      <c r="A236" s="12"/>
      <c r="B236" s="190"/>
      <c r="C236" s="191"/>
      <c r="D236" s="192" t="s">
        <v>75</v>
      </c>
      <c r="E236" s="193" t="s">
        <v>422</v>
      </c>
      <c r="F236" s="193" t="s">
        <v>423</v>
      </c>
      <c r="G236" s="191"/>
      <c r="H236" s="191"/>
      <c r="I236" s="194"/>
      <c r="J236" s="195">
        <f>BK236</f>
        <v>0</v>
      </c>
      <c r="K236" s="191"/>
      <c r="L236" s="196"/>
      <c r="M236" s="197"/>
      <c r="N236" s="198"/>
      <c r="O236" s="198"/>
      <c r="P236" s="199">
        <f>P237+P240+P243+P253+P256</f>
        <v>0</v>
      </c>
      <c r="Q236" s="198"/>
      <c r="R236" s="199">
        <f>R237+R240+R243+R253+R256</f>
        <v>0</v>
      </c>
      <c r="S236" s="198"/>
      <c r="T236" s="200">
        <f>T237+T240+T243+T253+T256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01" t="s">
        <v>158</v>
      </c>
      <c r="AT236" s="202" t="s">
        <v>75</v>
      </c>
      <c r="AU236" s="202" t="s">
        <v>76</v>
      </c>
      <c r="AY236" s="201" t="s">
        <v>126</v>
      </c>
      <c r="BK236" s="203">
        <f>BK237+BK240+BK243+BK253+BK256</f>
        <v>0</v>
      </c>
    </row>
    <row r="237" s="12" customFormat="1" ht="22.8" customHeight="1">
      <c r="A237" s="12"/>
      <c r="B237" s="190"/>
      <c r="C237" s="191"/>
      <c r="D237" s="192" t="s">
        <v>75</v>
      </c>
      <c r="E237" s="204" t="s">
        <v>424</v>
      </c>
      <c r="F237" s="204" t="s">
        <v>425</v>
      </c>
      <c r="G237" s="191"/>
      <c r="H237" s="191"/>
      <c r="I237" s="194"/>
      <c r="J237" s="205">
        <f>BK237</f>
        <v>0</v>
      </c>
      <c r="K237" s="191"/>
      <c r="L237" s="196"/>
      <c r="M237" s="197"/>
      <c r="N237" s="198"/>
      <c r="O237" s="198"/>
      <c r="P237" s="199">
        <f>SUM(P238:P239)</f>
        <v>0</v>
      </c>
      <c r="Q237" s="198"/>
      <c r="R237" s="199">
        <f>SUM(R238:R239)</f>
        <v>0</v>
      </c>
      <c r="S237" s="198"/>
      <c r="T237" s="200">
        <f>SUM(T238:T239)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01" t="s">
        <v>158</v>
      </c>
      <c r="AT237" s="202" t="s">
        <v>75</v>
      </c>
      <c r="AU237" s="202" t="s">
        <v>84</v>
      </c>
      <c r="AY237" s="201" t="s">
        <v>126</v>
      </c>
      <c r="BK237" s="203">
        <f>SUM(BK238:BK239)</f>
        <v>0</v>
      </c>
    </row>
    <row r="238" s="2" customFormat="1" ht="16.5" customHeight="1">
      <c r="A238" s="40"/>
      <c r="B238" s="41"/>
      <c r="C238" s="206" t="s">
        <v>156</v>
      </c>
      <c r="D238" s="206" t="s">
        <v>128</v>
      </c>
      <c r="E238" s="207" t="s">
        <v>426</v>
      </c>
      <c r="F238" s="208" t="s">
        <v>427</v>
      </c>
      <c r="G238" s="209" t="s">
        <v>428</v>
      </c>
      <c r="H238" s="210">
        <v>1</v>
      </c>
      <c r="I238" s="211"/>
      <c r="J238" s="212">
        <f>ROUND(I238*H238,2)</f>
        <v>0</v>
      </c>
      <c r="K238" s="208" t="s">
        <v>132</v>
      </c>
      <c r="L238" s="46"/>
      <c r="M238" s="213" t="s">
        <v>19</v>
      </c>
      <c r="N238" s="214" t="s">
        <v>47</v>
      </c>
      <c r="O238" s="86"/>
      <c r="P238" s="215">
        <f>O238*H238</f>
        <v>0</v>
      </c>
      <c r="Q238" s="215">
        <v>0</v>
      </c>
      <c r="R238" s="215">
        <f>Q238*H238</f>
        <v>0</v>
      </c>
      <c r="S238" s="215">
        <v>0</v>
      </c>
      <c r="T238" s="216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7" t="s">
        <v>429</v>
      </c>
      <c r="AT238" s="217" t="s">
        <v>128</v>
      </c>
      <c r="AU238" s="217" t="s">
        <v>86</v>
      </c>
      <c r="AY238" s="19" t="s">
        <v>126</v>
      </c>
      <c r="BE238" s="218">
        <f>IF(N238="základní",J238,0)</f>
        <v>0</v>
      </c>
      <c r="BF238" s="218">
        <f>IF(N238="snížená",J238,0)</f>
        <v>0</v>
      </c>
      <c r="BG238" s="218">
        <f>IF(N238="zákl. přenesená",J238,0)</f>
        <v>0</v>
      </c>
      <c r="BH238" s="218">
        <f>IF(N238="sníž. přenesená",J238,0)</f>
        <v>0</v>
      </c>
      <c r="BI238" s="218">
        <f>IF(N238="nulová",J238,0)</f>
        <v>0</v>
      </c>
      <c r="BJ238" s="19" t="s">
        <v>84</v>
      </c>
      <c r="BK238" s="218">
        <f>ROUND(I238*H238,2)</f>
        <v>0</v>
      </c>
      <c r="BL238" s="19" t="s">
        <v>429</v>
      </c>
      <c r="BM238" s="217" t="s">
        <v>430</v>
      </c>
    </row>
    <row r="239" s="2" customFormat="1">
      <c r="A239" s="40"/>
      <c r="B239" s="41"/>
      <c r="C239" s="42"/>
      <c r="D239" s="219" t="s">
        <v>135</v>
      </c>
      <c r="E239" s="42"/>
      <c r="F239" s="220" t="s">
        <v>431</v>
      </c>
      <c r="G239" s="42"/>
      <c r="H239" s="42"/>
      <c r="I239" s="221"/>
      <c r="J239" s="42"/>
      <c r="K239" s="42"/>
      <c r="L239" s="46"/>
      <c r="M239" s="222"/>
      <c r="N239" s="223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135</v>
      </c>
      <c r="AU239" s="19" t="s">
        <v>86</v>
      </c>
    </row>
    <row r="240" s="12" customFormat="1" ht="22.8" customHeight="1">
      <c r="A240" s="12"/>
      <c r="B240" s="190"/>
      <c r="C240" s="191"/>
      <c r="D240" s="192" t="s">
        <v>75</v>
      </c>
      <c r="E240" s="204" t="s">
        <v>432</v>
      </c>
      <c r="F240" s="204" t="s">
        <v>433</v>
      </c>
      <c r="G240" s="191"/>
      <c r="H240" s="191"/>
      <c r="I240" s="194"/>
      <c r="J240" s="205">
        <f>BK240</f>
        <v>0</v>
      </c>
      <c r="K240" s="191"/>
      <c r="L240" s="196"/>
      <c r="M240" s="197"/>
      <c r="N240" s="198"/>
      <c r="O240" s="198"/>
      <c r="P240" s="199">
        <f>SUM(P241:P242)</f>
        <v>0</v>
      </c>
      <c r="Q240" s="198"/>
      <c r="R240" s="199">
        <f>SUM(R241:R242)</f>
        <v>0</v>
      </c>
      <c r="S240" s="198"/>
      <c r="T240" s="200">
        <f>SUM(T241:T242)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01" t="s">
        <v>158</v>
      </c>
      <c r="AT240" s="202" t="s">
        <v>75</v>
      </c>
      <c r="AU240" s="202" t="s">
        <v>84</v>
      </c>
      <c r="AY240" s="201" t="s">
        <v>126</v>
      </c>
      <c r="BK240" s="203">
        <f>SUM(BK241:BK242)</f>
        <v>0</v>
      </c>
    </row>
    <row r="241" s="2" customFormat="1" ht="16.5" customHeight="1">
      <c r="A241" s="40"/>
      <c r="B241" s="41"/>
      <c r="C241" s="206" t="s">
        <v>434</v>
      </c>
      <c r="D241" s="206" t="s">
        <v>128</v>
      </c>
      <c r="E241" s="207" t="s">
        <v>435</v>
      </c>
      <c r="F241" s="208" t="s">
        <v>433</v>
      </c>
      <c r="G241" s="209" t="s">
        <v>428</v>
      </c>
      <c r="H241" s="210">
        <v>1</v>
      </c>
      <c r="I241" s="211"/>
      <c r="J241" s="212">
        <f>ROUND(I241*H241,2)</f>
        <v>0</v>
      </c>
      <c r="K241" s="208" t="s">
        <v>132</v>
      </c>
      <c r="L241" s="46"/>
      <c r="M241" s="213" t="s">
        <v>19</v>
      </c>
      <c r="N241" s="214" t="s">
        <v>47</v>
      </c>
      <c r="O241" s="86"/>
      <c r="P241" s="215">
        <f>O241*H241</f>
        <v>0</v>
      </c>
      <c r="Q241" s="215">
        <v>0</v>
      </c>
      <c r="R241" s="215">
        <f>Q241*H241</f>
        <v>0</v>
      </c>
      <c r="S241" s="215">
        <v>0</v>
      </c>
      <c r="T241" s="216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7" t="s">
        <v>429</v>
      </c>
      <c r="AT241" s="217" t="s">
        <v>128</v>
      </c>
      <c r="AU241" s="217" t="s">
        <v>86</v>
      </c>
      <c r="AY241" s="19" t="s">
        <v>126</v>
      </c>
      <c r="BE241" s="218">
        <f>IF(N241="základní",J241,0)</f>
        <v>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19" t="s">
        <v>84</v>
      </c>
      <c r="BK241" s="218">
        <f>ROUND(I241*H241,2)</f>
        <v>0</v>
      </c>
      <c r="BL241" s="19" t="s">
        <v>429</v>
      </c>
      <c r="BM241" s="217" t="s">
        <v>436</v>
      </c>
    </row>
    <row r="242" s="2" customFormat="1">
      <c r="A242" s="40"/>
      <c r="B242" s="41"/>
      <c r="C242" s="42"/>
      <c r="D242" s="219" t="s">
        <v>135</v>
      </c>
      <c r="E242" s="42"/>
      <c r="F242" s="220" t="s">
        <v>437</v>
      </c>
      <c r="G242" s="42"/>
      <c r="H242" s="42"/>
      <c r="I242" s="221"/>
      <c r="J242" s="42"/>
      <c r="K242" s="42"/>
      <c r="L242" s="46"/>
      <c r="M242" s="222"/>
      <c r="N242" s="223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135</v>
      </c>
      <c r="AU242" s="19" t="s">
        <v>86</v>
      </c>
    </row>
    <row r="243" s="12" customFormat="1" ht="22.8" customHeight="1">
      <c r="A243" s="12"/>
      <c r="B243" s="190"/>
      <c r="C243" s="191"/>
      <c r="D243" s="192" t="s">
        <v>75</v>
      </c>
      <c r="E243" s="204" t="s">
        <v>438</v>
      </c>
      <c r="F243" s="204" t="s">
        <v>439</v>
      </c>
      <c r="G243" s="191"/>
      <c r="H243" s="191"/>
      <c r="I243" s="194"/>
      <c r="J243" s="205">
        <f>BK243</f>
        <v>0</v>
      </c>
      <c r="K243" s="191"/>
      <c r="L243" s="196"/>
      <c r="M243" s="197"/>
      <c r="N243" s="198"/>
      <c r="O243" s="198"/>
      <c r="P243" s="199">
        <f>SUM(P244:P252)</f>
        <v>0</v>
      </c>
      <c r="Q243" s="198"/>
      <c r="R243" s="199">
        <f>SUM(R244:R252)</f>
        <v>0</v>
      </c>
      <c r="S243" s="198"/>
      <c r="T243" s="200">
        <f>SUM(T244:T252)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01" t="s">
        <v>158</v>
      </c>
      <c r="AT243" s="202" t="s">
        <v>75</v>
      </c>
      <c r="AU243" s="202" t="s">
        <v>84</v>
      </c>
      <c r="AY243" s="201" t="s">
        <v>126</v>
      </c>
      <c r="BK243" s="203">
        <f>SUM(BK244:BK252)</f>
        <v>0</v>
      </c>
    </row>
    <row r="244" s="2" customFormat="1" ht="16.5" customHeight="1">
      <c r="A244" s="40"/>
      <c r="B244" s="41"/>
      <c r="C244" s="206" t="s">
        <v>440</v>
      </c>
      <c r="D244" s="206" t="s">
        <v>128</v>
      </c>
      <c r="E244" s="207" t="s">
        <v>441</v>
      </c>
      <c r="F244" s="208" t="s">
        <v>442</v>
      </c>
      <c r="G244" s="209" t="s">
        <v>428</v>
      </c>
      <c r="H244" s="210">
        <v>1</v>
      </c>
      <c r="I244" s="211"/>
      <c r="J244" s="212">
        <f>ROUND(I244*H244,2)</f>
        <v>0</v>
      </c>
      <c r="K244" s="208" t="s">
        <v>132</v>
      </c>
      <c r="L244" s="46"/>
      <c r="M244" s="213" t="s">
        <v>19</v>
      </c>
      <c r="N244" s="214" t="s">
        <v>47</v>
      </c>
      <c r="O244" s="86"/>
      <c r="P244" s="215">
        <f>O244*H244</f>
        <v>0</v>
      </c>
      <c r="Q244" s="215">
        <v>0</v>
      </c>
      <c r="R244" s="215">
        <f>Q244*H244</f>
        <v>0</v>
      </c>
      <c r="S244" s="215">
        <v>0</v>
      </c>
      <c r="T244" s="216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7" t="s">
        <v>429</v>
      </c>
      <c r="AT244" s="217" t="s">
        <v>128</v>
      </c>
      <c r="AU244" s="217" t="s">
        <v>86</v>
      </c>
      <c r="AY244" s="19" t="s">
        <v>126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19" t="s">
        <v>84</v>
      </c>
      <c r="BK244" s="218">
        <f>ROUND(I244*H244,2)</f>
        <v>0</v>
      </c>
      <c r="BL244" s="19" t="s">
        <v>429</v>
      </c>
      <c r="BM244" s="217" t="s">
        <v>443</v>
      </c>
    </row>
    <row r="245" s="2" customFormat="1">
      <c r="A245" s="40"/>
      <c r="B245" s="41"/>
      <c r="C245" s="42"/>
      <c r="D245" s="219" t="s">
        <v>135</v>
      </c>
      <c r="E245" s="42"/>
      <c r="F245" s="220" t="s">
        <v>444</v>
      </c>
      <c r="G245" s="42"/>
      <c r="H245" s="42"/>
      <c r="I245" s="221"/>
      <c r="J245" s="42"/>
      <c r="K245" s="42"/>
      <c r="L245" s="46"/>
      <c r="M245" s="222"/>
      <c r="N245" s="223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135</v>
      </c>
      <c r="AU245" s="19" t="s">
        <v>86</v>
      </c>
    </row>
    <row r="246" s="14" customFormat="1">
      <c r="A246" s="14"/>
      <c r="B246" s="235"/>
      <c r="C246" s="236"/>
      <c r="D246" s="226" t="s">
        <v>137</v>
      </c>
      <c r="E246" s="237" t="s">
        <v>19</v>
      </c>
      <c r="F246" s="238" t="s">
        <v>445</v>
      </c>
      <c r="G246" s="236"/>
      <c r="H246" s="239">
        <v>1</v>
      </c>
      <c r="I246" s="240"/>
      <c r="J246" s="236"/>
      <c r="K246" s="236"/>
      <c r="L246" s="241"/>
      <c r="M246" s="242"/>
      <c r="N246" s="243"/>
      <c r="O246" s="243"/>
      <c r="P246" s="243"/>
      <c r="Q246" s="243"/>
      <c r="R246" s="243"/>
      <c r="S246" s="243"/>
      <c r="T246" s="24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5" t="s">
        <v>137</v>
      </c>
      <c r="AU246" s="245" t="s">
        <v>86</v>
      </c>
      <c r="AV246" s="14" t="s">
        <v>86</v>
      </c>
      <c r="AW246" s="14" t="s">
        <v>35</v>
      </c>
      <c r="AX246" s="14" t="s">
        <v>84</v>
      </c>
      <c r="AY246" s="245" t="s">
        <v>126</v>
      </c>
    </row>
    <row r="247" s="2" customFormat="1" ht="16.5" customHeight="1">
      <c r="A247" s="40"/>
      <c r="B247" s="41"/>
      <c r="C247" s="206" t="s">
        <v>446</v>
      </c>
      <c r="D247" s="206" t="s">
        <v>128</v>
      </c>
      <c r="E247" s="207" t="s">
        <v>447</v>
      </c>
      <c r="F247" s="208" t="s">
        <v>448</v>
      </c>
      <c r="G247" s="209" t="s">
        <v>428</v>
      </c>
      <c r="H247" s="210">
        <v>1</v>
      </c>
      <c r="I247" s="211"/>
      <c r="J247" s="212">
        <f>ROUND(I247*H247,2)</f>
        <v>0</v>
      </c>
      <c r="K247" s="208" t="s">
        <v>132</v>
      </c>
      <c r="L247" s="46"/>
      <c r="M247" s="213" t="s">
        <v>19</v>
      </c>
      <c r="N247" s="214" t="s">
        <v>47</v>
      </c>
      <c r="O247" s="86"/>
      <c r="P247" s="215">
        <f>O247*H247</f>
        <v>0</v>
      </c>
      <c r="Q247" s="215">
        <v>0</v>
      </c>
      <c r="R247" s="215">
        <f>Q247*H247</f>
        <v>0</v>
      </c>
      <c r="S247" s="215">
        <v>0</v>
      </c>
      <c r="T247" s="216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7" t="s">
        <v>429</v>
      </c>
      <c r="AT247" s="217" t="s">
        <v>128</v>
      </c>
      <c r="AU247" s="217" t="s">
        <v>86</v>
      </c>
      <c r="AY247" s="19" t="s">
        <v>126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9" t="s">
        <v>84</v>
      </c>
      <c r="BK247" s="218">
        <f>ROUND(I247*H247,2)</f>
        <v>0</v>
      </c>
      <c r="BL247" s="19" t="s">
        <v>429</v>
      </c>
      <c r="BM247" s="217" t="s">
        <v>449</v>
      </c>
    </row>
    <row r="248" s="2" customFormat="1">
      <c r="A248" s="40"/>
      <c r="B248" s="41"/>
      <c r="C248" s="42"/>
      <c r="D248" s="219" t="s">
        <v>135</v>
      </c>
      <c r="E248" s="42"/>
      <c r="F248" s="220" t="s">
        <v>450</v>
      </c>
      <c r="G248" s="42"/>
      <c r="H248" s="42"/>
      <c r="I248" s="221"/>
      <c r="J248" s="42"/>
      <c r="K248" s="42"/>
      <c r="L248" s="46"/>
      <c r="M248" s="222"/>
      <c r="N248" s="223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135</v>
      </c>
      <c r="AU248" s="19" t="s">
        <v>86</v>
      </c>
    </row>
    <row r="249" s="14" customFormat="1">
      <c r="A249" s="14"/>
      <c r="B249" s="235"/>
      <c r="C249" s="236"/>
      <c r="D249" s="226" t="s">
        <v>137</v>
      </c>
      <c r="E249" s="237" t="s">
        <v>19</v>
      </c>
      <c r="F249" s="238" t="s">
        <v>451</v>
      </c>
      <c r="G249" s="236"/>
      <c r="H249" s="239">
        <v>1</v>
      </c>
      <c r="I249" s="240"/>
      <c r="J249" s="236"/>
      <c r="K249" s="236"/>
      <c r="L249" s="241"/>
      <c r="M249" s="242"/>
      <c r="N249" s="243"/>
      <c r="O249" s="243"/>
      <c r="P249" s="243"/>
      <c r="Q249" s="243"/>
      <c r="R249" s="243"/>
      <c r="S249" s="243"/>
      <c r="T249" s="24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5" t="s">
        <v>137</v>
      </c>
      <c r="AU249" s="245" t="s">
        <v>86</v>
      </c>
      <c r="AV249" s="14" t="s">
        <v>86</v>
      </c>
      <c r="AW249" s="14" t="s">
        <v>35</v>
      </c>
      <c r="AX249" s="14" t="s">
        <v>84</v>
      </c>
      <c r="AY249" s="245" t="s">
        <v>126</v>
      </c>
    </row>
    <row r="250" s="2" customFormat="1" ht="16.5" customHeight="1">
      <c r="A250" s="40"/>
      <c r="B250" s="41"/>
      <c r="C250" s="206" t="s">
        <v>452</v>
      </c>
      <c r="D250" s="206" t="s">
        <v>128</v>
      </c>
      <c r="E250" s="207" t="s">
        <v>453</v>
      </c>
      <c r="F250" s="208" t="s">
        <v>454</v>
      </c>
      <c r="G250" s="209" t="s">
        <v>428</v>
      </c>
      <c r="H250" s="210">
        <v>1</v>
      </c>
      <c r="I250" s="211"/>
      <c r="J250" s="212">
        <f>ROUND(I250*H250,2)</f>
        <v>0</v>
      </c>
      <c r="K250" s="208" t="s">
        <v>132</v>
      </c>
      <c r="L250" s="46"/>
      <c r="M250" s="213" t="s">
        <v>19</v>
      </c>
      <c r="N250" s="214" t="s">
        <v>47</v>
      </c>
      <c r="O250" s="86"/>
      <c r="P250" s="215">
        <f>O250*H250</f>
        <v>0</v>
      </c>
      <c r="Q250" s="215">
        <v>0</v>
      </c>
      <c r="R250" s="215">
        <f>Q250*H250</f>
        <v>0</v>
      </c>
      <c r="S250" s="215">
        <v>0</v>
      </c>
      <c r="T250" s="216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7" t="s">
        <v>429</v>
      </c>
      <c r="AT250" s="217" t="s">
        <v>128</v>
      </c>
      <c r="AU250" s="217" t="s">
        <v>86</v>
      </c>
      <c r="AY250" s="19" t="s">
        <v>126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9" t="s">
        <v>84</v>
      </c>
      <c r="BK250" s="218">
        <f>ROUND(I250*H250,2)</f>
        <v>0</v>
      </c>
      <c r="BL250" s="19" t="s">
        <v>429</v>
      </c>
      <c r="BM250" s="217" t="s">
        <v>455</v>
      </c>
    </row>
    <row r="251" s="2" customFormat="1">
      <c r="A251" s="40"/>
      <c r="B251" s="41"/>
      <c r="C251" s="42"/>
      <c r="D251" s="219" t="s">
        <v>135</v>
      </c>
      <c r="E251" s="42"/>
      <c r="F251" s="220" t="s">
        <v>456</v>
      </c>
      <c r="G251" s="42"/>
      <c r="H251" s="42"/>
      <c r="I251" s="221"/>
      <c r="J251" s="42"/>
      <c r="K251" s="42"/>
      <c r="L251" s="46"/>
      <c r="M251" s="222"/>
      <c r="N251" s="223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135</v>
      </c>
      <c r="AU251" s="19" t="s">
        <v>86</v>
      </c>
    </row>
    <row r="252" s="14" customFormat="1">
      <c r="A252" s="14"/>
      <c r="B252" s="235"/>
      <c r="C252" s="236"/>
      <c r="D252" s="226" t="s">
        <v>137</v>
      </c>
      <c r="E252" s="237" t="s">
        <v>19</v>
      </c>
      <c r="F252" s="238" t="s">
        <v>457</v>
      </c>
      <c r="G252" s="236"/>
      <c r="H252" s="239">
        <v>1</v>
      </c>
      <c r="I252" s="240"/>
      <c r="J252" s="236"/>
      <c r="K252" s="236"/>
      <c r="L252" s="241"/>
      <c r="M252" s="242"/>
      <c r="N252" s="243"/>
      <c r="O252" s="243"/>
      <c r="P252" s="243"/>
      <c r="Q252" s="243"/>
      <c r="R252" s="243"/>
      <c r="S252" s="243"/>
      <c r="T252" s="24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5" t="s">
        <v>137</v>
      </c>
      <c r="AU252" s="245" t="s">
        <v>86</v>
      </c>
      <c r="AV252" s="14" t="s">
        <v>86</v>
      </c>
      <c r="AW252" s="14" t="s">
        <v>35</v>
      </c>
      <c r="AX252" s="14" t="s">
        <v>84</v>
      </c>
      <c r="AY252" s="245" t="s">
        <v>126</v>
      </c>
    </row>
    <row r="253" s="12" customFormat="1" ht="22.8" customHeight="1">
      <c r="A253" s="12"/>
      <c r="B253" s="190"/>
      <c r="C253" s="191"/>
      <c r="D253" s="192" t="s">
        <v>75</v>
      </c>
      <c r="E253" s="204" t="s">
        <v>458</v>
      </c>
      <c r="F253" s="204" t="s">
        <v>459</v>
      </c>
      <c r="G253" s="191"/>
      <c r="H253" s="191"/>
      <c r="I253" s="194"/>
      <c r="J253" s="205">
        <f>BK253</f>
        <v>0</v>
      </c>
      <c r="K253" s="191"/>
      <c r="L253" s="196"/>
      <c r="M253" s="197"/>
      <c r="N253" s="198"/>
      <c r="O253" s="198"/>
      <c r="P253" s="199">
        <f>SUM(P254:P255)</f>
        <v>0</v>
      </c>
      <c r="Q253" s="198"/>
      <c r="R253" s="199">
        <f>SUM(R254:R255)</f>
        <v>0</v>
      </c>
      <c r="S253" s="198"/>
      <c r="T253" s="200">
        <f>SUM(T254:T255)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01" t="s">
        <v>158</v>
      </c>
      <c r="AT253" s="202" t="s">
        <v>75</v>
      </c>
      <c r="AU253" s="202" t="s">
        <v>84</v>
      </c>
      <c r="AY253" s="201" t="s">
        <v>126</v>
      </c>
      <c r="BK253" s="203">
        <f>SUM(BK254:BK255)</f>
        <v>0</v>
      </c>
    </row>
    <row r="254" s="2" customFormat="1" ht="16.5" customHeight="1">
      <c r="A254" s="40"/>
      <c r="B254" s="41"/>
      <c r="C254" s="206" t="s">
        <v>460</v>
      </c>
      <c r="D254" s="206" t="s">
        <v>128</v>
      </c>
      <c r="E254" s="207" t="s">
        <v>461</v>
      </c>
      <c r="F254" s="208" t="s">
        <v>462</v>
      </c>
      <c r="G254" s="209" t="s">
        <v>428</v>
      </c>
      <c r="H254" s="210">
        <v>1</v>
      </c>
      <c r="I254" s="211"/>
      <c r="J254" s="212">
        <f>ROUND(I254*H254,2)</f>
        <v>0</v>
      </c>
      <c r="K254" s="208" t="s">
        <v>132</v>
      </c>
      <c r="L254" s="46"/>
      <c r="M254" s="213" t="s">
        <v>19</v>
      </c>
      <c r="N254" s="214" t="s">
        <v>47</v>
      </c>
      <c r="O254" s="86"/>
      <c r="P254" s="215">
        <f>O254*H254</f>
        <v>0</v>
      </c>
      <c r="Q254" s="215">
        <v>0</v>
      </c>
      <c r="R254" s="215">
        <f>Q254*H254</f>
        <v>0</v>
      </c>
      <c r="S254" s="215">
        <v>0</v>
      </c>
      <c r="T254" s="216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7" t="s">
        <v>429</v>
      </c>
      <c r="AT254" s="217" t="s">
        <v>128</v>
      </c>
      <c r="AU254" s="217" t="s">
        <v>86</v>
      </c>
      <c r="AY254" s="19" t="s">
        <v>126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9" t="s">
        <v>84</v>
      </c>
      <c r="BK254" s="218">
        <f>ROUND(I254*H254,2)</f>
        <v>0</v>
      </c>
      <c r="BL254" s="19" t="s">
        <v>429</v>
      </c>
      <c r="BM254" s="217" t="s">
        <v>463</v>
      </c>
    </row>
    <row r="255" s="2" customFormat="1">
      <c r="A255" s="40"/>
      <c r="B255" s="41"/>
      <c r="C255" s="42"/>
      <c r="D255" s="219" t="s">
        <v>135</v>
      </c>
      <c r="E255" s="42"/>
      <c r="F255" s="220" t="s">
        <v>464</v>
      </c>
      <c r="G255" s="42"/>
      <c r="H255" s="42"/>
      <c r="I255" s="221"/>
      <c r="J255" s="42"/>
      <c r="K255" s="42"/>
      <c r="L255" s="46"/>
      <c r="M255" s="222"/>
      <c r="N255" s="223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135</v>
      </c>
      <c r="AU255" s="19" t="s">
        <v>86</v>
      </c>
    </row>
    <row r="256" s="12" customFormat="1" ht="22.8" customHeight="1">
      <c r="A256" s="12"/>
      <c r="B256" s="190"/>
      <c r="C256" s="191"/>
      <c r="D256" s="192" t="s">
        <v>75</v>
      </c>
      <c r="E256" s="204" t="s">
        <v>465</v>
      </c>
      <c r="F256" s="204" t="s">
        <v>466</v>
      </c>
      <c r="G256" s="191"/>
      <c r="H256" s="191"/>
      <c r="I256" s="194"/>
      <c r="J256" s="205">
        <f>BK256</f>
        <v>0</v>
      </c>
      <c r="K256" s="191"/>
      <c r="L256" s="196"/>
      <c r="M256" s="197"/>
      <c r="N256" s="198"/>
      <c r="O256" s="198"/>
      <c r="P256" s="199">
        <f>SUM(P257:P258)</f>
        <v>0</v>
      </c>
      <c r="Q256" s="198"/>
      <c r="R256" s="199">
        <f>SUM(R257:R258)</f>
        <v>0</v>
      </c>
      <c r="S256" s="198"/>
      <c r="T256" s="200">
        <f>SUM(T257:T258)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01" t="s">
        <v>158</v>
      </c>
      <c r="AT256" s="202" t="s">
        <v>75</v>
      </c>
      <c r="AU256" s="202" t="s">
        <v>84</v>
      </c>
      <c r="AY256" s="201" t="s">
        <v>126</v>
      </c>
      <c r="BK256" s="203">
        <f>SUM(BK257:BK258)</f>
        <v>0</v>
      </c>
    </row>
    <row r="257" s="2" customFormat="1" ht="16.5" customHeight="1">
      <c r="A257" s="40"/>
      <c r="B257" s="41"/>
      <c r="C257" s="206" t="s">
        <v>467</v>
      </c>
      <c r="D257" s="206" t="s">
        <v>128</v>
      </c>
      <c r="E257" s="207" t="s">
        <v>468</v>
      </c>
      <c r="F257" s="208" t="s">
        <v>469</v>
      </c>
      <c r="G257" s="209" t="s">
        <v>428</v>
      </c>
      <c r="H257" s="210">
        <v>1</v>
      </c>
      <c r="I257" s="211"/>
      <c r="J257" s="212">
        <f>ROUND(I257*H257,2)</f>
        <v>0</v>
      </c>
      <c r="K257" s="208" t="s">
        <v>132</v>
      </c>
      <c r="L257" s="46"/>
      <c r="M257" s="213" t="s">
        <v>19</v>
      </c>
      <c r="N257" s="214" t="s">
        <v>47</v>
      </c>
      <c r="O257" s="86"/>
      <c r="P257" s="215">
        <f>O257*H257</f>
        <v>0</v>
      </c>
      <c r="Q257" s="215">
        <v>0</v>
      </c>
      <c r="R257" s="215">
        <f>Q257*H257</f>
        <v>0</v>
      </c>
      <c r="S257" s="215">
        <v>0</v>
      </c>
      <c r="T257" s="216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7" t="s">
        <v>429</v>
      </c>
      <c r="AT257" s="217" t="s">
        <v>128</v>
      </c>
      <c r="AU257" s="217" t="s">
        <v>86</v>
      </c>
      <c r="AY257" s="19" t="s">
        <v>126</v>
      </c>
      <c r="BE257" s="218">
        <f>IF(N257="základní",J257,0)</f>
        <v>0</v>
      </c>
      <c r="BF257" s="218">
        <f>IF(N257="snížená",J257,0)</f>
        <v>0</v>
      </c>
      <c r="BG257" s="218">
        <f>IF(N257="zákl. přenesená",J257,0)</f>
        <v>0</v>
      </c>
      <c r="BH257" s="218">
        <f>IF(N257="sníž. přenesená",J257,0)</f>
        <v>0</v>
      </c>
      <c r="BI257" s="218">
        <f>IF(N257="nulová",J257,0)</f>
        <v>0</v>
      </c>
      <c r="BJ257" s="19" t="s">
        <v>84</v>
      </c>
      <c r="BK257" s="218">
        <f>ROUND(I257*H257,2)</f>
        <v>0</v>
      </c>
      <c r="BL257" s="19" t="s">
        <v>429</v>
      </c>
      <c r="BM257" s="217" t="s">
        <v>470</v>
      </c>
    </row>
    <row r="258" s="2" customFormat="1">
      <c r="A258" s="40"/>
      <c r="B258" s="41"/>
      <c r="C258" s="42"/>
      <c r="D258" s="219" t="s">
        <v>135</v>
      </c>
      <c r="E258" s="42"/>
      <c r="F258" s="220" t="s">
        <v>471</v>
      </c>
      <c r="G258" s="42"/>
      <c r="H258" s="42"/>
      <c r="I258" s="221"/>
      <c r="J258" s="42"/>
      <c r="K258" s="42"/>
      <c r="L258" s="46"/>
      <c r="M258" s="267"/>
      <c r="N258" s="268"/>
      <c r="O258" s="269"/>
      <c r="P258" s="269"/>
      <c r="Q258" s="269"/>
      <c r="R258" s="269"/>
      <c r="S258" s="269"/>
      <c r="T258" s="270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135</v>
      </c>
      <c r="AU258" s="19" t="s">
        <v>86</v>
      </c>
    </row>
    <row r="259" s="2" customFormat="1" ht="6.96" customHeight="1">
      <c r="A259" s="40"/>
      <c r="B259" s="61"/>
      <c r="C259" s="62"/>
      <c r="D259" s="62"/>
      <c r="E259" s="62"/>
      <c r="F259" s="62"/>
      <c r="G259" s="62"/>
      <c r="H259" s="62"/>
      <c r="I259" s="62"/>
      <c r="J259" s="62"/>
      <c r="K259" s="62"/>
      <c r="L259" s="46"/>
      <c r="M259" s="40"/>
      <c r="O259" s="40"/>
      <c r="P259" s="40"/>
      <c r="Q259" s="40"/>
      <c r="R259" s="40"/>
      <c r="S259" s="40"/>
      <c r="T259" s="40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</row>
  </sheetData>
  <sheetProtection sheet="1" autoFilter="0" formatColumns="0" formatRows="0" objects="1" scenarios="1" spinCount="100000" saltValue="xvRHioMXga1cs+OqXOJkLqyEZ0g+BJ1w/CpGa5RmzST0/l4IdnrkSyekkU/KnmHihH7AZUBwn7Cgt9SN5BqUYw==" hashValue="ljdlHDS0aSh6i5NFgkJnV5bla8XBMbK2cnpTdKDeAw0Nxm8h+pHoHce4C8h7LwLp+8xhnjAUaeLlArm/u8eDpQ==" algorithmName="SHA-512" password="CC35"/>
  <autoFilter ref="C92:K258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hyperlinks>
    <hyperlink ref="F97" r:id="rId1" display="https://podminky.urs.cz/item/CS_URS_2025_01/122251101"/>
    <hyperlink ref="F101" r:id="rId2" display="https://podminky.urs.cz/item/CS_URS_2025_01/162751117"/>
    <hyperlink ref="F103" r:id="rId3" display="https://podminky.urs.cz/item/CS_URS_2025_01/162751119"/>
    <hyperlink ref="F107" r:id="rId4" display="https://podminky.urs.cz/item/CS_URS_2025_01/171201221"/>
    <hyperlink ref="F111" r:id="rId5" display="https://podminky.urs.cz/item/CS_URS_2025_01/181912112"/>
    <hyperlink ref="F116" r:id="rId6" display="https://podminky.urs.cz/item/CS_URS_2025_01/213311113"/>
    <hyperlink ref="F120" r:id="rId7" display="https://podminky.urs.cz/item/CS_URS_2025_01/213311131"/>
    <hyperlink ref="F125" r:id="rId8" display="https://podminky.urs.cz/item/CS_URS_2025_01/998014211"/>
    <hyperlink ref="F131" r:id="rId9" display="https://podminky.urs.cz/item/CS_URS_2025_01/210220020"/>
    <hyperlink ref="F141" r:id="rId10" display="https://podminky.urs.cz/item/CS_URS_2025_01/210280211"/>
    <hyperlink ref="F143" r:id="rId11" display="https://podminky.urs.cz/item/CS_URS_2025_01/210280221"/>
    <hyperlink ref="F146" r:id="rId12" display="https://podminky.urs.cz/item/CS_URS_2025_01/460161112"/>
    <hyperlink ref="F151" r:id="rId13" display="https://podminky.urs.cz/item/CS_URS_2025_01/460161132"/>
    <hyperlink ref="F155" r:id="rId14" display="https://podminky.urs.cz/item/CS_URS_2025_01/460161172"/>
    <hyperlink ref="F159" r:id="rId15" display="https://podminky.urs.cz/item/CS_URS_2025_01/460341113"/>
    <hyperlink ref="F161" r:id="rId16" display="https://podminky.urs.cz/item/CS_URS_2025_01/460341121"/>
    <hyperlink ref="F164" r:id="rId17" display="https://podminky.urs.cz/item/CS_URS_2025_01/460361111"/>
    <hyperlink ref="F167" r:id="rId18" display="https://podminky.urs.cz/item/CS_URS_2025_01/460431122"/>
    <hyperlink ref="F169" r:id="rId19" display="https://podminky.urs.cz/item/CS_URS_2025_01/460431142"/>
    <hyperlink ref="F171" r:id="rId20" display="https://podminky.urs.cz/item/CS_URS_2025_01/460431182"/>
    <hyperlink ref="F173" r:id="rId21" display="https://podminky.urs.cz/item/CS_URS_2025_01/460481122"/>
    <hyperlink ref="F176" r:id="rId22" display="https://podminky.urs.cz/item/CS_URS_2025_01/460791216"/>
    <hyperlink ref="F180" r:id="rId23" display="https://podminky.urs.cz/item/CS_URS_2025_01/460871143"/>
    <hyperlink ref="F183" r:id="rId24" display="https://podminky.urs.cz/item/CS_URS_2025_01/460871144"/>
    <hyperlink ref="F186" r:id="rId25" display="https://podminky.urs.cz/item/CS_URS_2025_01/460871154"/>
    <hyperlink ref="F189" r:id="rId26" display="https://podminky.urs.cz/item/CS_URS_2025_01/460881213"/>
    <hyperlink ref="F192" r:id="rId27" display="https://podminky.urs.cz/item/CS_URS_2025_01/460881223"/>
    <hyperlink ref="F195" r:id="rId28" display="https://podminky.urs.cz/item/CS_URS_2025_01/460881612"/>
    <hyperlink ref="F199" r:id="rId29" display="https://podminky.urs.cz/item/CS_URS_2025_01/460891221"/>
    <hyperlink ref="F205" r:id="rId30" display="https://podminky.urs.cz/item/CS_URS_2025_01/468021221"/>
    <hyperlink ref="F207" r:id="rId31" display="https://podminky.urs.cz/item/CS_URS_2025_01/468031221"/>
    <hyperlink ref="F209" r:id="rId32" display="https://podminky.urs.cz/item/CS_URS_2025_01/919732221.1"/>
    <hyperlink ref="F212" r:id="rId33" display="https://podminky.urs.cz/item/CS_URS_2025_01/468011123"/>
    <hyperlink ref="F215" r:id="rId34" display="https://podminky.urs.cz/item/CS_URS_2025_01/468011143"/>
    <hyperlink ref="F218" r:id="rId35" display="https://podminky.urs.cz/item/CS_URS_2025_01/468041123"/>
    <hyperlink ref="F221" r:id="rId36" display="https://podminky.urs.cz/item/CS_URS_2025_01/469972111"/>
    <hyperlink ref="F223" r:id="rId37" display="https://podminky.urs.cz/item/CS_URS_2025_01/469972121"/>
    <hyperlink ref="F226" r:id="rId38" display="https://podminky.urs.cz/item/CS_URS_2025_01/469973117"/>
    <hyperlink ref="F228" r:id="rId39" display="https://podminky.urs.cz/item/CS_URS_2025_01/997221873.1"/>
    <hyperlink ref="F230" r:id="rId40" display="https://podminky.urs.cz/item/CS_URS_2025_01/469981111"/>
    <hyperlink ref="F233" r:id="rId41" display="https://podminky.urs.cz/item/CS_URS_2025_01/HZS3132"/>
    <hyperlink ref="F239" r:id="rId42" display="https://podminky.urs.cz/item/CS_URS_2025_01/013254000.1"/>
    <hyperlink ref="F242" r:id="rId43" display="https://podminky.urs.cz/item/CS_URS_2025_01/030001000.1"/>
    <hyperlink ref="F245" r:id="rId44" display="https://podminky.urs.cz/item/CS_URS_2025_01/041403000.1"/>
    <hyperlink ref="F248" r:id="rId45" display="https://podminky.urs.cz/item/CS_URS_2025_01/043103000.1"/>
    <hyperlink ref="F251" r:id="rId46" display="https://podminky.urs.cz/item/CS_URS_2025_01/045303000.1"/>
    <hyperlink ref="F255" r:id="rId47" display="https://podminky.urs.cz/item/CS_URS_2025_01/065103000.1"/>
    <hyperlink ref="F258" r:id="rId48" display="https://podminky.urs.cz/item/CS_URS_2025_01/092203000.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86</v>
      </c>
    </row>
    <row r="4" s="1" customFormat="1" ht="24.96" customHeight="1">
      <c r="B4" s="22"/>
      <c r="D4" s="132" t="s">
        <v>90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Vybudování RDS v sídle DPM Děčín a dobíjecí infrastruktury - areál Děčínská, Děčín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91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472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15. 7. 2024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">
        <v>37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38</v>
      </c>
      <c r="F24" s="40"/>
      <c r="G24" s="40"/>
      <c r="H24" s="40"/>
      <c r="I24" s="134" t="s">
        <v>29</v>
      </c>
      <c r="J24" s="138" t="s">
        <v>39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40"/>
      <c r="B27" s="141"/>
      <c r="C27" s="140"/>
      <c r="D27" s="140"/>
      <c r="E27" s="142" t="s">
        <v>41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ROUND(J96,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ROUND((SUM(BE96:BE319)),  2)</f>
        <v>0</v>
      </c>
      <c r="G33" s="40"/>
      <c r="H33" s="40"/>
      <c r="I33" s="150">
        <v>0.20999999999999999</v>
      </c>
      <c r="J33" s="149">
        <f>ROUND(((SUM(BE96:BE319))*I33),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ROUND((SUM(BF96:BF319)),  2)</f>
        <v>0</v>
      </c>
      <c r="G34" s="40"/>
      <c r="H34" s="40"/>
      <c r="I34" s="150">
        <v>0.12</v>
      </c>
      <c r="J34" s="149">
        <f>ROUND(((SUM(BF96:BF319))*I34),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ROUND((SUM(BG96:BG319)),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ROUND((SUM(BH96:BH319)),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ROUND((SUM(BI96:BI319)),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93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Vybudování RDS v sídle DPM Děčín a dobíjecí infrastruktury - areál Děčínská, Děčín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91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0720243 - SO04 – Stavba dobíjecí infrastruktury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Děčín</v>
      </c>
      <c r="G52" s="42"/>
      <c r="H52" s="42"/>
      <c r="I52" s="34" t="s">
        <v>23</v>
      </c>
      <c r="J52" s="74" t="str">
        <f>IF(J12="","",J12)</f>
        <v>15. 7. 2024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Dopravní podnik města Děčín a.s.</v>
      </c>
      <c r="G54" s="42"/>
      <c r="H54" s="42"/>
      <c r="I54" s="34" t="s">
        <v>32</v>
      </c>
      <c r="J54" s="38" t="str">
        <f>E21</f>
        <v>TR Systém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STAVEBNÍ ROZPOČTY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94</v>
      </c>
      <c r="D57" s="164"/>
      <c r="E57" s="164"/>
      <c r="F57" s="164"/>
      <c r="G57" s="164"/>
      <c r="H57" s="164"/>
      <c r="I57" s="164"/>
      <c r="J57" s="165" t="s">
        <v>95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J96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96</v>
      </c>
    </row>
    <row r="60" s="9" customFormat="1" ht="24.96" customHeight="1">
      <c r="A60" s="9"/>
      <c r="B60" s="167"/>
      <c r="C60" s="168"/>
      <c r="D60" s="169" t="s">
        <v>97</v>
      </c>
      <c r="E60" s="170"/>
      <c r="F60" s="170"/>
      <c r="G60" s="170"/>
      <c r="H60" s="170"/>
      <c r="I60" s="170"/>
      <c r="J60" s="171">
        <f>J97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98</v>
      </c>
      <c r="E61" s="176"/>
      <c r="F61" s="176"/>
      <c r="G61" s="176"/>
      <c r="H61" s="176"/>
      <c r="I61" s="176"/>
      <c r="J61" s="177">
        <f>J98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99</v>
      </c>
      <c r="E62" s="176"/>
      <c r="F62" s="176"/>
      <c r="G62" s="176"/>
      <c r="H62" s="176"/>
      <c r="I62" s="176"/>
      <c r="J62" s="177">
        <f>J116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100</v>
      </c>
      <c r="E63" s="176"/>
      <c r="F63" s="176"/>
      <c r="G63" s="176"/>
      <c r="H63" s="176"/>
      <c r="I63" s="176"/>
      <c r="J63" s="177">
        <f>J126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7"/>
      <c r="C64" s="168"/>
      <c r="D64" s="169" t="s">
        <v>473</v>
      </c>
      <c r="E64" s="170"/>
      <c r="F64" s="170"/>
      <c r="G64" s="170"/>
      <c r="H64" s="170"/>
      <c r="I64" s="170"/>
      <c r="J64" s="171">
        <f>J129</f>
        <v>0</v>
      </c>
      <c r="K64" s="168"/>
      <c r="L64" s="17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3"/>
      <c r="C65" s="174"/>
      <c r="D65" s="175" t="s">
        <v>474</v>
      </c>
      <c r="E65" s="176"/>
      <c r="F65" s="176"/>
      <c r="G65" s="176"/>
      <c r="H65" s="176"/>
      <c r="I65" s="176"/>
      <c r="J65" s="177">
        <f>J130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7"/>
      <c r="C66" s="168"/>
      <c r="D66" s="169" t="s">
        <v>101</v>
      </c>
      <c r="E66" s="170"/>
      <c r="F66" s="170"/>
      <c r="G66" s="170"/>
      <c r="H66" s="170"/>
      <c r="I66" s="170"/>
      <c r="J66" s="171">
        <f>J144</f>
        <v>0</v>
      </c>
      <c r="K66" s="168"/>
      <c r="L66" s="17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3"/>
      <c r="C67" s="174"/>
      <c r="D67" s="175" t="s">
        <v>102</v>
      </c>
      <c r="E67" s="176"/>
      <c r="F67" s="176"/>
      <c r="G67" s="176"/>
      <c r="H67" s="176"/>
      <c r="I67" s="176"/>
      <c r="J67" s="177">
        <f>J145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475</v>
      </c>
      <c r="E68" s="176"/>
      <c r="F68" s="176"/>
      <c r="G68" s="176"/>
      <c r="H68" s="176"/>
      <c r="I68" s="176"/>
      <c r="J68" s="177">
        <f>J206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103</v>
      </c>
      <c r="E69" s="176"/>
      <c r="F69" s="176"/>
      <c r="G69" s="176"/>
      <c r="H69" s="176"/>
      <c r="I69" s="176"/>
      <c r="J69" s="177">
        <f>J211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7"/>
      <c r="C70" s="168"/>
      <c r="D70" s="169" t="s">
        <v>104</v>
      </c>
      <c r="E70" s="170"/>
      <c r="F70" s="170"/>
      <c r="G70" s="170"/>
      <c r="H70" s="170"/>
      <c r="I70" s="170"/>
      <c r="J70" s="171">
        <f>J290</f>
        <v>0</v>
      </c>
      <c r="K70" s="168"/>
      <c r="L70" s="172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67"/>
      <c r="C71" s="168"/>
      <c r="D71" s="169" t="s">
        <v>105</v>
      </c>
      <c r="E71" s="170"/>
      <c r="F71" s="170"/>
      <c r="G71" s="170"/>
      <c r="H71" s="170"/>
      <c r="I71" s="170"/>
      <c r="J71" s="171">
        <f>J297</f>
        <v>0</v>
      </c>
      <c r="K71" s="168"/>
      <c r="L71" s="172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73"/>
      <c r="C72" s="174"/>
      <c r="D72" s="175" t="s">
        <v>106</v>
      </c>
      <c r="E72" s="176"/>
      <c r="F72" s="176"/>
      <c r="G72" s="176"/>
      <c r="H72" s="176"/>
      <c r="I72" s="176"/>
      <c r="J72" s="177">
        <f>J298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74"/>
      <c r="D73" s="175" t="s">
        <v>107</v>
      </c>
      <c r="E73" s="176"/>
      <c r="F73" s="176"/>
      <c r="G73" s="176"/>
      <c r="H73" s="176"/>
      <c r="I73" s="176"/>
      <c r="J73" s="177">
        <f>J301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3"/>
      <c r="C74" s="174"/>
      <c r="D74" s="175" t="s">
        <v>108</v>
      </c>
      <c r="E74" s="176"/>
      <c r="F74" s="176"/>
      <c r="G74" s="176"/>
      <c r="H74" s="176"/>
      <c r="I74" s="176"/>
      <c r="J74" s="177">
        <f>J304</f>
        <v>0</v>
      </c>
      <c r="K74" s="174"/>
      <c r="L74" s="17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3"/>
      <c r="C75" s="174"/>
      <c r="D75" s="175" t="s">
        <v>109</v>
      </c>
      <c r="E75" s="176"/>
      <c r="F75" s="176"/>
      <c r="G75" s="176"/>
      <c r="H75" s="176"/>
      <c r="I75" s="176"/>
      <c r="J75" s="177">
        <f>J314</f>
        <v>0</v>
      </c>
      <c r="K75" s="174"/>
      <c r="L75" s="17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3"/>
      <c r="C76" s="174"/>
      <c r="D76" s="175" t="s">
        <v>110</v>
      </c>
      <c r="E76" s="176"/>
      <c r="F76" s="176"/>
      <c r="G76" s="176"/>
      <c r="H76" s="176"/>
      <c r="I76" s="176"/>
      <c r="J76" s="177">
        <f>J317</f>
        <v>0</v>
      </c>
      <c r="K76" s="174"/>
      <c r="L76" s="17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2" customFormat="1" ht="21.84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61"/>
      <c r="C78" s="62"/>
      <c r="D78" s="62"/>
      <c r="E78" s="62"/>
      <c r="F78" s="62"/>
      <c r="G78" s="62"/>
      <c r="H78" s="62"/>
      <c r="I78" s="62"/>
      <c r="J78" s="62"/>
      <c r="K78" s="6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82" s="2" customFormat="1" ht="6.96" customHeight="1">
      <c r="A82" s="40"/>
      <c r="B82" s="63"/>
      <c r="C82" s="64"/>
      <c r="D82" s="64"/>
      <c r="E82" s="64"/>
      <c r="F82" s="64"/>
      <c r="G82" s="64"/>
      <c r="H82" s="64"/>
      <c r="I82" s="64"/>
      <c r="J82" s="64"/>
      <c r="K82" s="64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4.96" customHeight="1">
      <c r="A83" s="40"/>
      <c r="B83" s="41"/>
      <c r="C83" s="25" t="s">
        <v>111</v>
      </c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16</v>
      </c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6.5" customHeight="1">
      <c r="A86" s="40"/>
      <c r="B86" s="41"/>
      <c r="C86" s="42"/>
      <c r="D86" s="42"/>
      <c r="E86" s="162" t="str">
        <f>E7</f>
        <v>Vybudování RDS v sídle DPM Děčín a dobíjecí infrastruktury - areál Děčínská, Děčín</v>
      </c>
      <c r="F86" s="34"/>
      <c r="G86" s="34"/>
      <c r="H86" s="34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91</v>
      </c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6.5" customHeight="1">
      <c r="A88" s="40"/>
      <c r="B88" s="41"/>
      <c r="C88" s="42"/>
      <c r="D88" s="42"/>
      <c r="E88" s="71" t="str">
        <f>E9</f>
        <v>0720243 - SO04 – Stavba dobíjecí infrastruktury</v>
      </c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4" t="s">
        <v>21</v>
      </c>
      <c r="D90" s="42"/>
      <c r="E90" s="42"/>
      <c r="F90" s="29" t="str">
        <f>F12</f>
        <v xml:space="preserve"> Děčín</v>
      </c>
      <c r="G90" s="42"/>
      <c r="H90" s="42"/>
      <c r="I90" s="34" t="s">
        <v>23</v>
      </c>
      <c r="J90" s="74" t="str">
        <f>IF(J12="","",J12)</f>
        <v>15. 7. 2024</v>
      </c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3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4" t="s">
        <v>25</v>
      </c>
      <c r="D92" s="42"/>
      <c r="E92" s="42"/>
      <c r="F92" s="29" t="str">
        <f>E15</f>
        <v>Dopravní podnik města Děčín a.s.</v>
      </c>
      <c r="G92" s="42"/>
      <c r="H92" s="42"/>
      <c r="I92" s="34" t="s">
        <v>32</v>
      </c>
      <c r="J92" s="38" t="str">
        <f>E21</f>
        <v>TR Systém s.r.o.</v>
      </c>
      <c r="K92" s="42"/>
      <c r="L92" s="13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25.65" customHeight="1">
      <c r="A93" s="40"/>
      <c r="B93" s="41"/>
      <c r="C93" s="34" t="s">
        <v>30</v>
      </c>
      <c r="D93" s="42"/>
      <c r="E93" s="42"/>
      <c r="F93" s="29" t="str">
        <f>IF(E18="","",E18)</f>
        <v>Vyplň údaj</v>
      </c>
      <c r="G93" s="42"/>
      <c r="H93" s="42"/>
      <c r="I93" s="34" t="s">
        <v>36</v>
      </c>
      <c r="J93" s="38" t="str">
        <f>E24</f>
        <v>STAVEBNÍ ROZPOČTY s.r.o.</v>
      </c>
      <c r="K93" s="42"/>
      <c r="L93" s="13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0.32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3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11" customFormat="1" ht="29.28" customHeight="1">
      <c r="A95" s="179"/>
      <c r="B95" s="180"/>
      <c r="C95" s="181" t="s">
        <v>112</v>
      </c>
      <c r="D95" s="182" t="s">
        <v>61</v>
      </c>
      <c r="E95" s="182" t="s">
        <v>57</v>
      </c>
      <c r="F95" s="182" t="s">
        <v>58</v>
      </c>
      <c r="G95" s="182" t="s">
        <v>113</v>
      </c>
      <c r="H95" s="182" t="s">
        <v>114</v>
      </c>
      <c r="I95" s="182" t="s">
        <v>115</v>
      </c>
      <c r="J95" s="182" t="s">
        <v>95</v>
      </c>
      <c r="K95" s="183" t="s">
        <v>116</v>
      </c>
      <c r="L95" s="184"/>
      <c r="M95" s="94" t="s">
        <v>19</v>
      </c>
      <c r="N95" s="95" t="s">
        <v>46</v>
      </c>
      <c r="O95" s="95" t="s">
        <v>117</v>
      </c>
      <c r="P95" s="95" t="s">
        <v>118</v>
      </c>
      <c r="Q95" s="95" t="s">
        <v>119</v>
      </c>
      <c r="R95" s="95" t="s">
        <v>120</v>
      </c>
      <c r="S95" s="95" t="s">
        <v>121</v>
      </c>
      <c r="T95" s="96" t="s">
        <v>122</v>
      </c>
      <c r="U95" s="179"/>
      <c r="V95" s="179"/>
      <c r="W95" s="179"/>
      <c r="X95" s="179"/>
      <c r="Y95" s="179"/>
      <c r="Z95" s="179"/>
      <c r="AA95" s="179"/>
      <c r="AB95" s="179"/>
      <c r="AC95" s="179"/>
      <c r="AD95" s="179"/>
      <c r="AE95" s="179"/>
    </row>
    <row r="96" s="2" customFormat="1" ht="22.8" customHeight="1">
      <c r="A96" s="40"/>
      <c r="B96" s="41"/>
      <c r="C96" s="101" t="s">
        <v>123</v>
      </c>
      <c r="D96" s="42"/>
      <c r="E96" s="42"/>
      <c r="F96" s="42"/>
      <c r="G96" s="42"/>
      <c r="H96" s="42"/>
      <c r="I96" s="42"/>
      <c r="J96" s="185">
        <f>BK96</f>
        <v>0</v>
      </c>
      <c r="K96" s="42"/>
      <c r="L96" s="46"/>
      <c r="M96" s="97"/>
      <c r="N96" s="186"/>
      <c r="O96" s="98"/>
      <c r="P96" s="187">
        <f>P97+P129+P144+P290+P297</f>
        <v>0</v>
      </c>
      <c r="Q96" s="98"/>
      <c r="R96" s="187">
        <f>R97+R129+R144+R290+R297</f>
        <v>57.57230315000001</v>
      </c>
      <c r="S96" s="98"/>
      <c r="T96" s="188">
        <f>T97+T129+T144+T290+T297</f>
        <v>40.149999999999999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75</v>
      </c>
      <c r="AU96" s="19" t="s">
        <v>96</v>
      </c>
      <c r="BK96" s="189">
        <f>BK97+BK129+BK144+BK290+BK297</f>
        <v>0</v>
      </c>
    </row>
    <row r="97" s="12" customFormat="1" ht="25.92" customHeight="1">
      <c r="A97" s="12"/>
      <c r="B97" s="190"/>
      <c r="C97" s="191"/>
      <c r="D97" s="192" t="s">
        <v>75</v>
      </c>
      <c r="E97" s="193" t="s">
        <v>124</v>
      </c>
      <c r="F97" s="193" t="s">
        <v>125</v>
      </c>
      <c r="G97" s="191"/>
      <c r="H97" s="191"/>
      <c r="I97" s="194"/>
      <c r="J97" s="195">
        <f>BK97</f>
        <v>0</v>
      </c>
      <c r="K97" s="191"/>
      <c r="L97" s="196"/>
      <c r="M97" s="197"/>
      <c r="N97" s="198"/>
      <c r="O97" s="198"/>
      <c r="P97" s="199">
        <f>P98+P116+P126</f>
        <v>0</v>
      </c>
      <c r="Q97" s="198"/>
      <c r="R97" s="199">
        <f>R98+R116+R126</f>
        <v>16.845953000000002</v>
      </c>
      <c r="S97" s="198"/>
      <c r="T97" s="200">
        <f>T98+T116+T126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1" t="s">
        <v>84</v>
      </c>
      <c r="AT97" s="202" t="s">
        <v>75</v>
      </c>
      <c r="AU97" s="202" t="s">
        <v>76</v>
      </c>
      <c r="AY97" s="201" t="s">
        <v>126</v>
      </c>
      <c r="BK97" s="203">
        <f>BK98+BK116+BK126</f>
        <v>0</v>
      </c>
    </row>
    <row r="98" s="12" customFormat="1" ht="22.8" customHeight="1">
      <c r="A98" s="12"/>
      <c r="B98" s="190"/>
      <c r="C98" s="191"/>
      <c r="D98" s="192" t="s">
        <v>75</v>
      </c>
      <c r="E98" s="204" t="s">
        <v>84</v>
      </c>
      <c r="F98" s="204" t="s">
        <v>127</v>
      </c>
      <c r="G98" s="191"/>
      <c r="H98" s="191"/>
      <c r="I98" s="194"/>
      <c r="J98" s="205">
        <f>BK98</f>
        <v>0</v>
      </c>
      <c r="K98" s="191"/>
      <c r="L98" s="196"/>
      <c r="M98" s="197"/>
      <c r="N98" s="198"/>
      <c r="O98" s="198"/>
      <c r="P98" s="199">
        <f>SUM(P99:P115)</f>
        <v>0</v>
      </c>
      <c r="Q98" s="198"/>
      <c r="R98" s="199">
        <f>SUM(R99:R115)</f>
        <v>0</v>
      </c>
      <c r="S98" s="198"/>
      <c r="T98" s="200">
        <f>SUM(T99:T115)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1" t="s">
        <v>84</v>
      </c>
      <c r="AT98" s="202" t="s">
        <v>75</v>
      </c>
      <c r="AU98" s="202" t="s">
        <v>84</v>
      </c>
      <c r="AY98" s="201" t="s">
        <v>126</v>
      </c>
      <c r="BK98" s="203">
        <f>SUM(BK99:BK115)</f>
        <v>0</v>
      </c>
    </row>
    <row r="99" s="2" customFormat="1" ht="24.15" customHeight="1">
      <c r="A99" s="40"/>
      <c r="B99" s="41"/>
      <c r="C99" s="206" t="s">
        <v>84</v>
      </c>
      <c r="D99" s="206" t="s">
        <v>128</v>
      </c>
      <c r="E99" s="207" t="s">
        <v>476</v>
      </c>
      <c r="F99" s="208" t="s">
        <v>477</v>
      </c>
      <c r="G99" s="209" t="s">
        <v>131</v>
      </c>
      <c r="H99" s="210">
        <v>14.699999999999999</v>
      </c>
      <c r="I99" s="211"/>
      <c r="J99" s="212">
        <f>ROUND(I99*H99,2)</f>
        <v>0</v>
      </c>
      <c r="K99" s="208" t="s">
        <v>132</v>
      </c>
      <c r="L99" s="46"/>
      <c r="M99" s="213" t="s">
        <v>19</v>
      </c>
      <c r="N99" s="214" t="s">
        <v>47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133</v>
      </c>
      <c r="AT99" s="217" t="s">
        <v>128</v>
      </c>
      <c r="AU99" s="217" t="s">
        <v>86</v>
      </c>
      <c r="AY99" s="19" t="s">
        <v>126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84</v>
      </c>
      <c r="BK99" s="218">
        <f>ROUND(I99*H99,2)</f>
        <v>0</v>
      </c>
      <c r="BL99" s="19" t="s">
        <v>133</v>
      </c>
      <c r="BM99" s="217" t="s">
        <v>478</v>
      </c>
    </row>
    <row r="100" s="2" customFormat="1">
      <c r="A100" s="40"/>
      <c r="B100" s="41"/>
      <c r="C100" s="42"/>
      <c r="D100" s="219" t="s">
        <v>135</v>
      </c>
      <c r="E100" s="42"/>
      <c r="F100" s="220" t="s">
        <v>479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135</v>
      </c>
      <c r="AU100" s="19" t="s">
        <v>86</v>
      </c>
    </row>
    <row r="101" s="14" customFormat="1">
      <c r="A101" s="14"/>
      <c r="B101" s="235"/>
      <c r="C101" s="236"/>
      <c r="D101" s="226" t="s">
        <v>137</v>
      </c>
      <c r="E101" s="237" t="s">
        <v>19</v>
      </c>
      <c r="F101" s="238" t="s">
        <v>480</v>
      </c>
      <c r="G101" s="236"/>
      <c r="H101" s="239">
        <v>1.2</v>
      </c>
      <c r="I101" s="240"/>
      <c r="J101" s="236"/>
      <c r="K101" s="236"/>
      <c r="L101" s="241"/>
      <c r="M101" s="242"/>
      <c r="N101" s="243"/>
      <c r="O101" s="243"/>
      <c r="P101" s="243"/>
      <c r="Q101" s="243"/>
      <c r="R101" s="243"/>
      <c r="S101" s="243"/>
      <c r="T101" s="24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5" t="s">
        <v>137</v>
      </c>
      <c r="AU101" s="245" t="s">
        <v>86</v>
      </c>
      <c r="AV101" s="14" t="s">
        <v>86</v>
      </c>
      <c r="AW101" s="14" t="s">
        <v>35</v>
      </c>
      <c r="AX101" s="14" t="s">
        <v>76</v>
      </c>
      <c r="AY101" s="245" t="s">
        <v>126</v>
      </c>
    </row>
    <row r="102" s="14" customFormat="1">
      <c r="A102" s="14"/>
      <c r="B102" s="235"/>
      <c r="C102" s="236"/>
      <c r="D102" s="226" t="s">
        <v>137</v>
      </c>
      <c r="E102" s="237" t="s">
        <v>19</v>
      </c>
      <c r="F102" s="238" t="s">
        <v>481</v>
      </c>
      <c r="G102" s="236"/>
      <c r="H102" s="239">
        <v>5.5</v>
      </c>
      <c r="I102" s="240"/>
      <c r="J102" s="236"/>
      <c r="K102" s="236"/>
      <c r="L102" s="241"/>
      <c r="M102" s="242"/>
      <c r="N102" s="243"/>
      <c r="O102" s="243"/>
      <c r="P102" s="243"/>
      <c r="Q102" s="243"/>
      <c r="R102" s="243"/>
      <c r="S102" s="243"/>
      <c r="T102" s="24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5" t="s">
        <v>137</v>
      </c>
      <c r="AU102" s="245" t="s">
        <v>86</v>
      </c>
      <c r="AV102" s="14" t="s">
        <v>86</v>
      </c>
      <c r="AW102" s="14" t="s">
        <v>35</v>
      </c>
      <c r="AX102" s="14" t="s">
        <v>76</v>
      </c>
      <c r="AY102" s="245" t="s">
        <v>126</v>
      </c>
    </row>
    <row r="103" s="14" customFormat="1">
      <c r="A103" s="14"/>
      <c r="B103" s="235"/>
      <c r="C103" s="236"/>
      <c r="D103" s="226" t="s">
        <v>137</v>
      </c>
      <c r="E103" s="237" t="s">
        <v>19</v>
      </c>
      <c r="F103" s="238" t="s">
        <v>482</v>
      </c>
      <c r="G103" s="236"/>
      <c r="H103" s="239">
        <v>8</v>
      </c>
      <c r="I103" s="240"/>
      <c r="J103" s="236"/>
      <c r="K103" s="236"/>
      <c r="L103" s="241"/>
      <c r="M103" s="242"/>
      <c r="N103" s="243"/>
      <c r="O103" s="243"/>
      <c r="P103" s="243"/>
      <c r="Q103" s="243"/>
      <c r="R103" s="243"/>
      <c r="S103" s="243"/>
      <c r="T103" s="24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5" t="s">
        <v>137</v>
      </c>
      <c r="AU103" s="245" t="s">
        <v>86</v>
      </c>
      <c r="AV103" s="14" t="s">
        <v>86</v>
      </c>
      <c r="AW103" s="14" t="s">
        <v>35</v>
      </c>
      <c r="AX103" s="14" t="s">
        <v>76</v>
      </c>
      <c r="AY103" s="245" t="s">
        <v>126</v>
      </c>
    </row>
    <row r="104" s="15" customFormat="1">
      <c r="A104" s="15"/>
      <c r="B104" s="246"/>
      <c r="C104" s="247"/>
      <c r="D104" s="226" t="s">
        <v>137</v>
      </c>
      <c r="E104" s="248" t="s">
        <v>19</v>
      </c>
      <c r="F104" s="249" t="s">
        <v>206</v>
      </c>
      <c r="G104" s="247"/>
      <c r="H104" s="250">
        <v>14.699999999999999</v>
      </c>
      <c r="I104" s="251"/>
      <c r="J104" s="247"/>
      <c r="K104" s="247"/>
      <c r="L104" s="252"/>
      <c r="M104" s="253"/>
      <c r="N104" s="254"/>
      <c r="O104" s="254"/>
      <c r="P104" s="254"/>
      <c r="Q104" s="254"/>
      <c r="R104" s="254"/>
      <c r="S104" s="254"/>
      <c r="T104" s="25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56" t="s">
        <v>137</v>
      </c>
      <c r="AU104" s="256" t="s">
        <v>86</v>
      </c>
      <c r="AV104" s="15" t="s">
        <v>133</v>
      </c>
      <c r="AW104" s="15" t="s">
        <v>35</v>
      </c>
      <c r="AX104" s="15" t="s">
        <v>84</v>
      </c>
      <c r="AY104" s="256" t="s">
        <v>126</v>
      </c>
    </row>
    <row r="105" s="2" customFormat="1" ht="37.8" customHeight="1">
      <c r="A105" s="40"/>
      <c r="B105" s="41"/>
      <c r="C105" s="206" t="s">
        <v>86</v>
      </c>
      <c r="D105" s="206" t="s">
        <v>128</v>
      </c>
      <c r="E105" s="207" t="s">
        <v>140</v>
      </c>
      <c r="F105" s="208" t="s">
        <v>141</v>
      </c>
      <c r="G105" s="209" t="s">
        <v>131</v>
      </c>
      <c r="H105" s="210">
        <v>6.7000000000000002</v>
      </c>
      <c r="I105" s="211"/>
      <c r="J105" s="212">
        <f>ROUND(I105*H105,2)</f>
        <v>0</v>
      </c>
      <c r="K105" s="208" t="s">
        <v>132</v>
      </c>
      <c r="L105" s="46"/>
      <c r="M105" s="213" t="s">
        <v>19</v>
      </c>
      <c r="N105" s="214" t="s">
        <v>47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133</v>
      </c>
      <c r="AT105" s="217" t="s">
        <v>128</v>
      </c>
      <c r="AU105" s="217" t="s">
        <v>86</v>
      </c>
      <c r="AY105" s="19" t="s">
        <v>126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84</v>
      </c>
      <c r="BK105" s="218">
        <f>ROUND(I105*H105,2)</f>
        <v>0</v>
      </c>
      <c r="BL105" s="19" t="s">
        <v>133</v>
      </c>
      <c r="BM105" s="217" t="s">
        <v>483</v>
      </c>
    </row>
    <row r="106" s="2" customFormat="1">
      <c r="A106" s="40"/>
      <c r="B106" s="41"/>
      <c r="C106" s="42"/>
      <c r="D106" s="219" t="s">
        <v>135</v>
      </c>
      <c r="E106" s="42"/>
      <c r="F106" s="220" t="s">
        <v>143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135</v>
      </c>
      <c r="AU106" s="19" t="s">
        <v>86</v>
      </c>
    </row>
    <row r="107" s="2" customFormat="1" ht="37.8" customHeight="1">
      <c r="A107" s="40"/>
      <c r="B107" s="41"/>
      <c r="C107" s="206" t="s">
        <v>144</v>
      </c>
      <c r="D107" s="206" t="s">
        <v>128</v>
      </c>
      <c r="E107" s="207" t="s">
        <v>145</v>
      </c>
      <c r="F107" s="208" t="s">
        <v>146</v>
      </c>
      <c r="G107" s="209" t="s">
        <v>131</v>
      </c>
      <c r="H107" s="210">
        <v>87.099999999999994</v>
      </c>
      <c r="I107" s="211"/>
      <c r="J107" s="212">
        <f>ROUND(I107*H107,2)</f>
        <v>0</v>
      </c>
      <c r="K107" s="208" t="s">
        <v>132</v>
      </c>
      <c r="L107" s="46"/>
      <c r="M107" s="213" t="s">
        <v>19</v>
      </c>
      <c r="N107" s="214" t="s">
        <v>47</v>
      </c>
      <c r="O107" s="86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133</v>
      </c>
      <c r="AT107" s="217" t="s">
        <v>128</v>
      </c>
      <c r="AU107" s="217" t="s">
        <v>86</v>
      </c>
      <c r="AY107" s="19" t="s">
        <v>126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84</v>
      </c>
      <c r="BK107" s="218">
        <f>ROUND(I107*H107,2)</f>
        <v>0</v>
      </c>
      <c r="BL107" s="19" t="s">
        <v>133</v>
      </c>
      <c r="BM107" s="217" t="s">
        <v>484</v>
      </c>
    </row>
    <row r="108" s="2" customFormat="1">
      <c r="A108" s="40"/>
      <c r="B108" s="41"/>
      <c r="C108" s="42"/>
      <c r="D108" s="219" t="s">
        <v>135</v>
      </c>
      <c r="E108" s="42"/>
      <c r="F108" s="220" t="s">
        <v>148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135</v>
      </c>
      <c r="AU108" s="19" t="s">
        <v>86</v>
      </c>
    </row>
    <row r="109" s="14" customFormat="1">
      <c r="A109" s="14"/>
      <c r="B109" s="235"/>
      <c r="C109" s="236"/>
      <c r="D109" s="226" t="s">
        <v>137</v>
      </c>
      <c r="E109" s="237" t="s">
        <v>19</v>
      </c>
      <c r="F109" s="238" t="s">
        <v>485</v>
      </c>
      <c r="G109" s="236"/>
      <c r="H109" s="239">
        <v>87.099999999999994</v>
      </c>
      <c r="I109" s="240"/>
      <c r="J109" s="236"/>
      <c r="K109" s="236"/>
      <c r="L109" s="241"/>
      <c r="M109" s="242"/>
      <c r="N109" s="243"/>
      <c r="O109" s="243"/>
      <c r="P109" s="243"/>
      <c r="Q109" s="243"/>
      <c r="R109" s="243"/>
      <c r="S109" s="243"/>
      <c r="T109" s="24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5" t="s">
        <v>137</v>
      </c>
      <c r="AU109" s="245" t="s">
        <v>86</v>
      </c>
      <c r="AV109" s="14" t="s">
        <v>86</v>
      </c>
      <c r="AW109" s="14" t="s">
        <v>35</v>
      </c>
      <c r="AX109" s="14" t="s">
        <v>84</v>
      </c>
      <c r="AY109" s="245" t="s">
        <v>126</v>
      </c>
    </row>
    <row r="110" s="2" customFormat="1" ht="24.15" customHeight="1">
      <c r="A110" s="40"/>
      <c r="B110" s="41"/>
      <c r="C110" s="206" t="s">
        <v>133</v>
      </c>
      <c r="D110" s="206" t="s">
        <v>128</v>
      </c>
      <c r="E110" s="207" t="s">
        <v>151</v>
      </c>
      <c r="F110" s="208" t="s">
        <v>152</v>
      </c>
      <c r="G110" s="209" t="s">
        <v>153</v>
      </c>
      <c r="H110" s="210">
        <v>13.4</v>
      </c>
      <c r="I110" s="211"/>
      <c r="J110" s="212">
        <f>ROUND(I110*H110,2)</f>
        <v>0</v>
      </c>
      <c r="K110" s="208" t="s">
        <v>132</v>
      </c>
      <c r="L110" s="46"/>
      <c r="M110" s="213" t="s">
        <v>19</v>
      </c>
      <c r="N110" s="214" t="s">
        <v>47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133</v>
      </c>
      <c r="AT110" s="217" t="s">
        <v>128</v>
      </c>
      <c r="AU110" s="217" t="s">
        <v>86</v>
      </c>
      <c r="AY110" s="19" t="s">
        <v>126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84</v>
      </c>
      <c r="BK110" s="218">
        <f>ROUND(I110*H110,2)</f>
        <v>0</v>
      </c>
      <c r="BL110" s="19" t="s">
        <v>133</v>
      </c>
      <c r="BM110" s="217" t="s">
        <v>486</v>
      </c>
    </row>
    <row r="111" s="2" customFormat="1">
      <c r="A111" s="40"/>
      <c r="B111" s="41"/>
      <c r="C111" s="42"/>
      <c r="D111" s="219" t="s">
        <v>135</v>
      </c>
      <c r="E111" s="42"/>
      <c r="F111" s="220" t="s">
        <v>155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135</v>
      </c>
      <c r="AU111" s="19" t="s">
        <v>86</v>
      </c>
    </row>
    <row r="112" s="14" customFormat="1">
      <c r="A112" s="14"/>
      <c r="B112" s="235"/>
      <c r="C112" s="236"/>
      <c r="D112" s="226" t="s">
        <v>137</v>
      </c>
      <c r="E112" s="237" t="s">
        <v>19</v>
      </c>
      <c r="F112" s="238" t="s">
        <v>487</v>
      </c>
      <c r="G112" s="236"/>
      <c r="H112" s="239">
        <v>13.4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5" t="s">
        <v>137</v>
      </c>
      <c r="AU112" s="245" t="s">
        <v>86</v>
      </c>
      <c r="AV112" s="14" t="s">
        <v>86</v>
      </c>
      <c r="AW112" s="14" t="s">
        <v>35</v>
      </c>
      <c r="AX112" s="14" t="s">
        <v>84</v>
      </c>
      <c r="AY112" s="245" t="s">
        <v>126</v>
      </c>
    </row>
    <row r="113" s="2" customFormat="1" ht="24.15" customHeight="1">
      <c r="A113" s="40"/>
      <c r="B113" s="41"/>
      <c r="C113" s="206" t="s">
        <v>488</v>
      </c>
      <c r="D113" s="206" t="s">
        <v>128</v>
      </c>
      <c r="E113" s="207" t="s">
        <v>489</v>
      </c>
      <c r="F113" s="208" t="s">
        <v>490</v>
      </c>
      <c r="G113" s="209" t="s">
        <v>131</v>
      </c>
      <c r="H113" s="210">
        <v>8</v>
      </c>
      <c r="I113" s="211"/>
      <c r="J113" s="212">
        <f>ROUND(I113*H113,2)</f>
        <v>0</v>
      </c>
      <c r="K113" s="208" t="s">
        <v>132</v>
      </c>
      <c r="L113" s="46"/>
      <c r="M113" s="213" t="s">
        <v>19</v>
      </c>
      <c r="N113" s="214" t="s">
        <v>47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133</v>
      </c>
      <c r="AT113" s="217" t="s">
        <v>128</v>
      </c>
      <c r="AU113" s="217" t="s">
        <v>86</v>
      </c>
      <c r="AY113" s="19" t="s">
        <v>126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84</v>
      </c>
      <c r="BK113" s="218">
        <f>ROUND(I113*H113,2)</f>
        <v>0</v>
      </c>
      <c r="BL113" s="19" t="s">
        <v>133</v>
      </c>
      <c r="BM113" s="217" t="s">
        <v>491</v>
      </c>
    </row>
    <row r="114" s="2" customFormat="1">
      <c r="A114" s="40"/>
      <c r="B114" s="41"/>
      <c r="C114" s="42"/>
      <c r="D114" s="219" t="s">
        <v>135</v>
      </c>
      <c r="E114" s="42"/>
      <c r="F114" s="220" t="s">
        <v>492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135</v>
      </c>
      <c r="AU114" s="19" t="s">
        <v>86</v>
      </c>
    </row>
    <row r="115" s="14" customFormat="1">
      <c r="A115" s="14"/>
      <c r="B115" s="235"/>
      <c r="C115" s="236"/>
      <c r="D115" s="226" t="s">
        <v>137</v>
      </c>
      <c r="E115" s="237" t="s">
        <v>19</v>
      </c>
      <c r="F115" s="238" t="s">
        <v>493</v>
      </c>
      <c r="G115" s="236"/>
      <c r="H115" s="239">
        <v>8</v>
      </c>
      <c r="I115" s="240"/>
      <c r="J115" s="236"/>
      <c r="K115" s="236"/>
      <c r="L115" s="241"/>
      <c r="M115" s="242"/>
      <c r="N115" s="243"/>
      <c r="O115" s="243"/>
      <c r="P115" s="243"/>
      <c r="Q115" s="243"/>
      <c r="R115" s="243"/>
      <c r="S115" s="243"/>
      <c r="T115" s="24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5" t="s">
        <v>137</v>
      </c>
      <c r="AU115" s="245" t="s">
        <v>86</v>
      </c>
      <c r="AV115" s="14" t="s">
        <v>86</v>
      </c>
      <c r="AW115" s="14" t="s">
        <v>35</v>
      </c>
      <c r="AX115" s="14" t="s">
        <v>84</v>
      </c>
      <c r="AY115" s="245" t="s">
        <v>126</v>
      </c>
    </row>
    <row r="116" s="12" customFormat="1" ht="22.8" customHeight="1">
      <c r="A116" s="12"/>
      <c r="B116" s="190"/>
      <c r="C116" s="191"/>
      <c r="D116" s="192" t="s">
        <v>75</v>
      </c>
      <c r="E116" s="204" t="s">
        <v>86</v>
      </c>
      <c r="F116" s="204" t="s">
        <v>165</v>
      </c>
      <c r="G116" s="191"/>
      <c r="H116" s="191"/>
      <c r="I116" s="194"/>
      <c r="J116" s="205">
        <f>BK116</f>
        <v>0</v>
      </c>
      <c r="K116" s="191"/>
      <c r="L116" s="196"/>
      <c r="M116" s="197"/>
      <c r="N116" s="198"/>
      <c r="O116" s="198"/>
      <c r="P116" s="199">
        <f>SUM(P117:P125)</f>
        <v>0</v>
      </c>
      <c r="Q116" s="198"/>
      <c r="R116" s="199">
        <f>SUM(R117:R125)</f>
        <v>16.845953000000002</v>
      </c>
      <c r="S116" s="198"/>
      <c r="T116" s="200">
        <f>SUM(T117:T125)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1" t="s">
        <v>84</v>
      </c>
      <c r="AT116" s="202" t="s">
        <v>75</v>
      </c>
      <c r="AU116" s="202" t="s">
        <v>84</v>
      </c>
      <c r="AY116" s="201" t="s">
        <v>126</v>
      </c>
      <c r="BK116" s="203">
        <f>SUM(BK117:BK125)</f>
        <v>0</v>
      </c>
    </row>
    <row r="117" s="2" customFormat="1" ht="16.5" customHeight="1">
      <c r="A117" s="40"/>
      <c r="B117" s="41"/>
      <c r="C117" s="206" t="s">
        <v>158</v>
      </c>
      <c r="D117" s="206" t="s">
        <v>128</v>
      </c>
      <c r="E117" s="207" t="s">
        <v>494</v>
      </c>
      <c r="F117" s="208" t="s">
        <v>495</v>
      </c>
      <c r="G117" s="209" t="s">
        <v>131</v>
      </c>
      <c r="H117" s="210">
        <v>6.7000000000000002</v>
      </c>
      <c r="I117" s="211"/>
      <c r="J117" s="212">
        <f>ROUND(I117*H117,2)</f>
        <v>0</v>
      </c>
      <c r="K117" s="208" t="s">
        <v>132</v>
      </c>
      <c r="L117" s="46"/>
      <c r="M117" s="213" t="s">
        <v>19</v>
      </c>
      <c r="N117" s="214" t="s">
        <v>47</v>
      </c>
      <c r="O117" s="86"/>
      <c r="P117" s="215">
        <f>O117*H117</f>
        <v>0</v>
      </c>
      <c r="Q117" s="215">
        <v>2.5018699999999998</v>
      </c>
      <c r="R117" s="215">
        <f>Q117*H117</f>
        <v>16.762529000000001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133</v>
      </c>
      <c r="AT117" s="217" t="s">
        <v>128</v>
      </c>
      <c r="AU117" s="217" t="s">
        <v>86</v>
      </c>
      <c r="AY117" s="19" t="s">
        <v>126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84</v>
      </c>
      <c r="BK117" s="218">
        <f>ROUND(I117*H117,2)</f>
        <v>0</v>
      </c>
      <c r="BL117" s="19" t="s">
        <v>133</v>
      </c>
      <c r="BM117" s="217" t="s">
        <v>496</v>
      </c>
    </row>
    <row r="118" s="2" customFormat="1">
      <c r="A118" s="40"/>
      <c r="B118" s="41"/>
      <c r="C118" s="42"/>
      <c r="D118" s="219" t="s">
        <v>135</v>
      </c>
      <c r="E118" s="42"/>
      <c r="F118" s="220" t="s">
        <v>497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135</v>
      </c>
      <c r="AU118" s="19" t="s">
        <v>86</v>
      </c>
    </row>
    <row r="119" s="2" customFormat="1" ht="16.5" customHeight="1">
      <c r="A119" s="40"/>
      <c r="B119" s="41"/>
      <c r="C119" s="206" t="s">
        <v>166</v>
      </c>
      <c r="D119" s="206" t="s">
        <v>128</v>
      </c>
      <c r="E119" s="207" t="s">
        <v>498</v>
      </c>
      <c r="F119" s="208" t="s">
        <v>499</v>
      </c>
      <c r="G119" s="209" t="s">
        <v>161</v>
      </c>
      <c r="H119" s="210">
        <v>31.600000000000001</v>
      </c>
      <c r="I119" s="211"/>
      <c r="J119" s="212">
        <f>ROUND(I119*H119,2)</f>
        <v>0</v>
      </c>
      <c r="K119" s="208" t="s">
        <v>132</v>
      </c>
      <c r="L119" s="46"/>
      <c r="M119" s="213" t="s">
        <v>19</v>
      </c>
      <c r="N119" s="214" t="s">
        <v>47</v>
      </c>
      <c r="O119" s="86"/>
      <c r="P119" s="215">
        <f>O119*H119</f>
        <v>0</v>
      </c>
      <c r="Q119" s="215">
        <v>0.00264</v>
      </c>
      <c r="R119" s="215">
        <f>Q119*H119</f>
        <v>0.083423999999999998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133</v>
      </c>
      <c r="AT119" s="217" t="s">
        <v>128</v>
      </c>
      <c r="AU119" s="217" t="s">
        <v>86</v>
      </c>
      <c r="AY119" s="19" t="s">
        <v>126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84</v>
      </c>
      <c r="BK119" s="218">
        <f>ROUND(I119*H119,2)</f>
        <v>0</v>
      </c>
      <c r="BL119" s="19" t="s">
        <v>133</v>
      </c>
      <c r="BM119" s="217" t="s">
        <v>500</v>
      </c>
    </row>
    <row r="120" s="2" customFormat="1">
      <c r="A120" s="40"/>
      <c r="B120" s="41"/>
      <c r="C120" s="42"/>
      <c r="D120" s="219" t="s">
        <v>135</v>
      </c>
      <c r="E120" s="42"/>
      <c r="F120" s="220" t="s">
        <v>501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135</v>
      </c>
      <c r="AU120" s="19" t="s">
        <v>86</v>
      </c>
    </row>
    <row r="121" s="14" customFormat="1">
      <c r="A121" s="14"/>
      <c r="B121" s="235"/>
      <c r="C121" s="236"/>
      <c r="D121" s="226" t="s">
        <v>137</v>
      </c>
      <c r="E121" s="237" t="s">
        <v>19</v>
      </c>
      <c r="F121" s="238" t="s">
        <v>502</v>
      </c>
      <c r="G121" s="236"/>
      <c r="H121" s="239">
        <v>9.5999999999999996</v>
      </c>
      <c r="I121" s="240"/>
      <c r="J121" s="236"/>
      <c r="K121" s="236"/>
      <c r="L121" s="241"/>
      <c r="M121" s="242"/>
      <c r="N121" s="243"/>
      <c r="O121" s="243"/>
      <c r="P121" s="243"/>
      <c r="Q121" s="243"/>
      <c r="R121" s="243"/>
      <c r="S121" s="243"/>
      <c r="T121" s="24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5" t="s">
        <v>137</v>
      </c>
      <c r="AU121" s="245" t="s">
        <v>86</v>
      </c>
      <c r="AV121" s="14" t="s">
        <v>86</v>
      </c>
      <c r="AW121" s="14" t="s">
        <v>35</v>
      </c>
      <c r="AX121" s="14" t="s">
        <v>76</v>
      </c>
      <c r="AY121" s="245" t="s">
        <v>126</v>
      </c>
    </row>
    <row r="122" s="14" customFormat="1">
      <c r="A122" s="14"/>
      <c r="B122" s="235"/>
      <c r="C122" s="236"/>
      <c r="D122" s="226" t="s">
        <v>137</v>
      </c>
      <c r="E122" s="237" t="s">
        <v>19</v>
      </c>
      <c r="F122" s="238" t="s">
        <v>503</v>
      </c>
      <c r="G122" s="236"/>
      <c r="H122" s="239">
        <v>22</v>
      </c>
      <c r="I122" s="240"/>
      <c r="J122" s="236"/>
      <c r="K122" s="236"/>
      <c r="L122" s="241"/>
      <c r="M122" s="242"/>
      <c r="N122" s="243"/>
      <c r="O122" s="243"/>
      <c r="P122" s="243"/>
      <c r="Q122" s="243"/>
      <c r="R122" s="243"/>
      <c r="S122" s="243"/>
      <c r="T122" s="24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5" t="s">
        <v>137</v>
      </c>
      <c r="AU122" s="245" t="s">
        <v>86</v>
      </c>
      <c r="AV122" s="14" t="s">
        <v>86</v>
      </c>
      <c r="AW122" s="14" t="s">
        <v>35</v>
      </c>
      <c r="AX122" s="14" t="s">
        <v>76</v>
      </c>
      <c r="AY122" s="245" t="s">
        <v>126</v>
      </c>
    </row>
    <row r="123" s="15" customFormat="1">
      <c r="A123" s="15"/>
      <c r="B123" s="246"/>
      <c r="C123" s="247"/>
      <c r="D123" s="226" t="s">
        <v>137</v>
      </c>
      <c r="E123" s="248" t="s">
        <v>19</v>
      </c>
      <c r="F123" s="249" t="s">
        <v>206</v>
      </c>
      <c r="G123" s="247"/>
      <c r="H123" s="250">
        <v>31.600000000000001</v>
      </c>
      <c r="I123" s="251"/>
      <c r="J123" s="247"/>
      <c r="K123" s="247"/>
      <c r="L123" s="252"/>
      <c r="M123" s="253"/>
      <c r="N123" s="254"/>
      <c r="O123" s="254"/>
      <c r="P123" s="254"/>
      <c r="Q123" s="254"/>
      <c r="R123" s="254"/>
      <c r="S123" s="254"/>
      <c r="T123" s="25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6" t="s">
        <v>137</v>
      </c>
      <c r="AU123" s="256" t="s">
        <v>86</v>
      </c>
      <c r="AV123" s="15" t="s">
        <v>133</v>
      </c>
      <c r="AW123" s="15" t="s">
        <v>35</v>
      </c>
      <c r="AX123" s="15" t="s">
        <v>84</v>
      </c>
      <c r="AY123" s="256" t="s">
        <v>126</v>
      </c>
    </row>
    <row r="124" s="2" customFormat="1" ht="16.5" customHeight="1">
      <c r="A124" s="40"/>
      <c r="B124" s="41"/>
      <c r="C124" s="206" t="s">
        <v>180</v>
      </c>
      <c r="D124" s="206" t="s">
        <v>128</v>
      </c>
      <c r="E124" s="207" t="s">
        <v>504</v>
      </c>
      <c r="F124" s="208" t="s">
        <v>505</v>
      </c>
      <c r="G124" s="209" t="s">
        <v>161</v>
      </c>
      <c r="H124" s="210">
        <v>31.600000000000001</v>
      </c>
      <c r="I124" s="211"/>
      <c r="J124" s="212">
        <f>ROUND(I124*H124,2)</f>
        <v>0</v>
      </c>
      <c r="K124" s="208" t="s">
        <v>132</v>
      </c>
      <c r="L124" s="46"/>
      <c r="M124" s="213" t="s">
        <v>19</v>
      </c>
      <c r="N124" s="214" t="s">
        <v>47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133</v>
      </c>
      <c r="AT124" s="217" t="s">
        <v>128</v>
      </c>
      <c r="AU124" s="217" t="s">
        <v>86</v>
      </c>
      <c r="AY124" s="19" t="s">
        <v>126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84</v>
      </c>
      <c r="BK124" s="218">
        <f>ROUND(I124*H124,2)</f>
        <v>0</v>
      </c>
      <c r="BL124" s="19" t="s">
        <v>133</v>
      </c>
      <c r="BM124" s="217" t="s">
        <v>506</v>
      </c>
    </row>
    <row r="125" s="2" customFormat="1">
      <c r="A125" s="40"/>
      <c r="B125" s="41"/>
      <c r="C125" s="42"/>
      <c r="D125" s="219" t="s">
        <v>135</v>
      </c>
      <c r="E125" s="42"/>
      <c r="F125" s="220" t="s">
        <v>507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135</v>
      </c>
      <c r="AU125" s="19" t="s">
        <v>86</v>
      </c>
    </row>
    <row r="126" s="12" customFormat="1" ht="22.8" customHeight="1">
      <c r="A126" s="12"/>
      <c r="B126" s="190"/>
      <c r="C126" s="191"/>
      <c r="D126" s="192" t="s">
        <v>75</v>
      </c>
      <c r="E126" s="204" t="s">
        <v>178</v>
      </c>
      <c r="F126" s="204" t="s">
        <v>179</v>
      </c>
      <c r="G126" s="191"/>
      <c r="H126" s="191"/>
      <c r="I126" s="194"/>
      <c r="J126" s="205">
        <f>BK126</f>
        <v>0</v>
      </c>
      <c r="K126" s="191"/>
      <c r="L126" s="196"/>
      <c r="M126" s="197"/>
      <c r="N126" s="198"/>
      <c r="O126" s="198"/>
      <c r="P126" s="199">
        <f>SUM(P127:P128)</f>
        <v>0</v>
      </c>
      <c r="Q126" s="198"/>
      <c r="R126" s="199">
        <f>SUM(R127:R128)</f>
        <v>0</v>
      </c>
      <c r="S126" s="198"/>
      <c r="T126" s="200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1" t="s">
        <v>84</v>
      </c>
      <c r="AT126" s="202" t="s">
        <v>75</v>
      </c>
      <c r="AU126" s="202" t="s">
        <v>84</v>
      </c>
      <c r="AY126" s="201" t="s">
        <v>126</v>
      </c>
      <c r="BK126" s="203">
        <f>SUM(BK127:BK128)</f>
        <v>0</v>
      </c>
    </row>
    <row r="127" s="2" customFormat="1" ht="33" customHeight="1">
      <c r="A127" s="40"/>
      <c r="B127" s="41"/>
      <c r="C127" s="206" t="s">
        <v>189</v>
      </c>
      <c r="D127" s="206" t="s">
        <v>128</v>
      </c>
      <c r="E127" s="207" t="s">
        <v>181</v>
      </c>
      <c r="F127" s="208" t="s">
        <v>182</v>
      </c>
      <c r="G127" s="209" t="s">
        <v>153</v>
      </c>
      <c r="H127" s="210">
        <v>16.846</v>
      </c>
      <c r="I127" s="211"/>
      <c r="J127" s="212">
        <f>ROUND(I127*H127,2)</f>
        <v>0</v>
      </c>
      <c r="K127" s="208" t="s">
        <v>132</v>
      </c>
      <c r="L127" s="46"/>
      <c r="M127" s="213" t="s">
        <v>19</v>
      </c>
      <c r="N127" s="214" t="s">
        <v>47</v>
      </c>
      <c r="O127" s="86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133</v>
      </c>
      <c r="AT127" s="217" t="s">
        <v>128</v>
      </c>
      <c r="AU127" s="217" t="s">
        <v>86</v>
      </c>
      <c r="AY127" s="19" t="s">
        <v>126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84</v>
      </c>
      <c r="BK127" s="218">
        <f>ROUND(I127*H127,2)</f>
        <v>0</v>
      </c>
      <c r="BL127" s="19" t="s">
        <v>133</v>
      </c>
      <c r="BM127" s="217" t="s">
        <v>508</v>
      </c>
    </row>
    <row r="128" s="2" customFormat="1">
      <c r="A128" s="40"/>
      <c r="B128" s="41"/>
      <c r="C128" s="42"/>
      <c r="D128" s="219" t="s">
        <v>135</v>
      </c>
      <c r="E128" s="42"/>
      <c r="F128" s="220" t="s">
        <v>184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135</v>
      </c>
      <c r="AU128" s="19" t="s">
        <v>86</v>
      </c>
    </row>
    <row r="129" s="12" customFormat="1" ht="25.92" customHeight="1">
      <c r="A129" s="12"/>
      <c r="B129" s="190"/>
      <c r="C129" s="191"/>
      <c r="D129" s="192" t="s">
        <v>75</v>
      </c>
      <c r="E129" s="193" t="s">
        <v>509</v>
      </c>
      <c r="F129" s="193" t="s">
        <v>510</v>
      </c>
      <c r="G129" s="191"/>
      <c r="H129" s="191"/>
      <c r="I129" s="194"/>
      <c r="J129" s="195">
        <f>BK129</f>
        <v>0</v>
      </c>
      <c r="K129" s="191"/>
      <c r="L129" s="196"/>
      <c r="M129" s="197"/>
      <c r="N129" s="198"/>
      <c r="O129" s="198"/>
      <c r="P129" s="199">
        <f>P130</f>
        <v>0</v>
      </c>
      <c r="Q129" s="198"/>
      <c r="R129" s="199">
        <f>R130</f>
        <v>0.10577</v>
      </c>
      <c r="S129" s="198"/>
      <c r="T129" s="200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1" t="s">
        <v>86</v>
      </c>
      <c r="AT129" s="202" t="s">
        <v>75</v>
      </c>
      <c r="AU129" s="202" t="s">
        <v>76</v>
      </c>
      <c r="AY129" s="201" t="s">
        <v>126</v>
      </c>
      <c r="BK129" s="203">
        <f>BK130</f>
        <v>0</v>
      </c>
    </row>
    <row r="130" s="12" customFormat="1" ht="22.8" customHeight="1">
      <c r="A130" s="12"/>
      <c r="B130" s="190"/>
      <c r="C130" s="191"/>
      <c r="D130" s="192" t="s">
        <v>75</v>
      </c>
      <c r="E130" s="204" t="s">
        <v>511</v>
      </c>
      <c r="F130" s="204" t="s">
        <v>512</v>
      </c>
      <c r="G130" s="191"/>
      <c r="H130" s="191"/>
      <c r="I130" s="194"/>
      <c r="J130" s="205">
        <f>BK130</f>
        <v>0</v>
      </c>
      <c r="K130" s="191"/>
      <c r="L130" s="196"/>
      <c r="M130" s="197"/>
      <c r="N130" s="198"/>
      <c r="O130" s="198"/>
      <c r="P130" s="199">
        <f>SUM(P131:P143)</f>
        <v>0</v>
      </c>
      <c r="Q130" s="198"/>
      <c r="R130" s="199">
        <f>SUM(R131:R143)</f>
        <v>0.10577</v>
      </c>
      <c r="S130" s="198"/>
      <c r="T130" s="200">
        <f>SUM(T131:T143)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1" t="s">
        <v>86</v>
      </c>
      <c r="AT130" s="202" t="s">
        <v>75</v>
      </c>
      <c r="AU130" s="202" t="s">
        <v>84</v>
      </c>
      <c r="AY130" s="201" t="s">
        <v>126</v>
      </c>
      <c r="BK130" s="203">
        <f>SUM(BK131:BK143)</f>
        <v>0</v>
      </c>
    </row>
    <row r="131" s="2" customFormat="1" ht="21.75" customHeight="1">
      <c r="A131" s="40"/>
      <c r="B131" s="41"/>
      <c r="C131" s="206" t="s">
        <v>197</v>
      </c>
      <c r="D131" s="206" t="s">
        <v>128</v>
      </c>
      <c r="E131" s="207" t="s">
        <v>513</v>
      </c>
      <c r="F131" s="208" t="s">
        <v>514</v>
      </c>
      <c r="G131" s="209" t="s">
        <v>192</v>
      </c>
      <c r="H131" s="210">
        <v>60</v>
      </c>
      <c r="I131" s="211"/>
      <c r="J131" s="212">
        <f>ROUND(I131*H131,2)</f>
        <v>0</v>
      </c>
      <c r="K131" s="208" t="s">
        <v>132</v>
      </c>
      <c r="L131" s="46"/>
      <c r="M131" s="213" t="s">
        <v>19</v>
      </c>
      <c r="N131" s="214" t="s">
        <v>47</v>
      </c>
      <c r="O131" s="86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236</v>
      </c>
      <c r="AT131" s="217" t="s">
        <v>128</v>
      </c>
      <c r="AU131" s="217" t="s">
        <v>86</v>
      </c>
      <c r="AY131" s="19" t="s">
        <v>126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84</v>
      </c>
      <c r="BK131" s="218">
        <f>ROUND(I131*H131,2)</f>
        <v>0</v>
      </c>
      <c r="BL131" s="19" t="s">
        <v>236</v>
      </c>
      <c r="BM131" s="217" t="s">
        <v>515</v>
      </c>
    </row>
    <row r="132" s="2" customFormat="1">
      <c r="A132" s="40"/>
      <c r="B132" s="41"/>
      <c r="C132" s="42"/>
      <c r="D132" s="219" t="s">
        <v>135</v>
      </c>
      <c r="E132" s="42"/>
      <c r="F132" s="220" t="s">
        <v>516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135</v>
      </c>
      <c r="AU132" s="19" t="s">
        <v>86</v>
      </c>
    </row>
    <row r="133" s="2" customFormat="1" ht="24.15" customHeight="1">
      <c r="A133" s="40"/>
      <c r="B133" s="41"/>
      <c r="C133" s="206" t="s">
        <v>207</v>
      </c>
      <c r="D133" s="206" t="s">
        <v>128</v>
      </c>
      <c r="E133" s="207" t="s">
        <v>517</v>
      </c>
      <c r="F133" s="208" t="s">
        <v>518</v>
      </c>
      <c r="G133" s="209" t="s">
        <v>192</v>
      </c>
      <c r="H133" s="210">
        <v>50</v>
      </c>
      <c r="I133" s="211"/>
      <c r="J133" s="212">
        <f>ROUND(I133*H133,2)</f>
        <v>0</v>
      </c>
      <c r="K133" s="208" t="s">
        <v>132</v>
      </c>
      <c r="L133" s="46"/>
      <c r="M133" s="213" t="s">
        <v>19</v>
      </c>
      <c r="N133" s="214" t="s">
        <v>47</v>
      </c>
      <c r="O133" s="86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236</v>
      </c>
      <c r="AT133" s="217" t="s">
        <v>128</v>
      </c>
      <c r="AU133" s="217" t="s">
        <v>86</v>
      </c>
      <c r="AY133" s="19" t="s">
        <v>126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84</v>
      </c>
      <c r="BK133" s="218">
        <f>ROUND(I133*H133,2)</f>
        <v>0</v>
      </c>
      <c r="BL133" s="19" t="s">
        <v>236</v>
      </c>
      <c r="BM133" s="217" t="s">
        <v>519</v>
      </c>
    </row>
    <row r="134" s="2" customFormat="1">
      <c r="A134" s="40"/>
      <c r="B134" s="41"/>
      <c r="C134" s="42"/>
      <c r="D134" s="219" t="s">
        <v>135</v>
      </c>
      <c r="E134" s="42"/>
      <c r="F134" s="220" t="s">
        <v>520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135</v>
      </c>
      <c r="AU134" s="19" t="s">
        <v>86</v>
      </c>
    </row>
    <row r="135" s="2" customFormat="1" ht="16.5" customHeight="1">
      <c r="A135" s="40"/>
      <c r="B135" s="41"/>
      <c r="C135" s="257" t="s">
        <v>213</v>
      </c>
      <c r="D135" s="257" t="s">
        <v>185</v>
      </c>
      <c r="E135" s="258" t="s">
        <v>521</v>
      </c>
      <c r="F135" s="259" t="s">
        <v>522</v>
      </c>
      <c r="G135" s="260" t="s">
        <v>192</v>
      </c>
      <c r="H135" s="261">
        <v>50</v>
      </c>
      <c r="I135" s="262"/>
      <c r="J135" s="263">
        <f>ROUND(I135*H135,2)</f>
        <v>0</v>
      </c>
      <c r="K135" s="259" t="s">
        <v>132</v>
      </c>
      <c r="L135" s="264"/>
      <c r="M135" s="265" t="s">
        <v>19</v>
      </c>
      <c r="N135" s="266" t="s">
        <v>47</v>
      </c>
      <c r="O135" s="86"/>
      <c r="P135" s="215">
        <f>O135*H135</f>
        <v>0</v>
      </c>
      <c r="Q135" s="215">
        <v>0.0020999999999999999</v>
      </c>
      <c r="R135" s="215">
        <f>Q135*H135</f>
        <v>0.105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323</v>
      </c>
      <c r="AT135" s="217" t="s">
        <v>185</v>
      </c>
      <c r="AU135" s="217" t="s">
        <v>86</v>
      </c>
      <c r="AY135" s="19" t="s">
        <v>126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84</v>
      </c>
      <c r="BK135" s="218">
        <f>ROUND(I135*H135,2)</f>
        <v>0</v>
      </c>
      <c r="BL135" s="19" t="s">
        <v>236</v>
      </c>
      <c r="BM135" s="217" t="s">
        <v>523</v>
      </c>
    </row>
    <row r="136" s="2" customFormat="1" ht="24.15" customHeight="1">
      <c r="A136" s="40"/>
      <c r="B136" s="41"/>
      <c r="C136" s="206" t="s">
        <v>8</v>
      </c>
      <c r="D136" s="206" t="s">
        <v>128</v>
      </c>
      <c r="E136" s="207" t="s">
        <v>524</v>
      </c>
      <c r="F136" s="208" t="s">
        <v>525</v>
      </c>
      <c r="G136" s="209" t="s">
        <v>192</v>
      </c>
      <c r="H136" s="210">
        <v>115</v>
      </c>
      <c r="I136" s="211"/>
      <c r="J136" s="212">
        <f>ROUND(I136*H136,2)</f>
        <v>0</v>
      </c>
      <c r="K136" s="208" t="s">
        <v>132</v>
      </c>
      <c r="L136" s="46"/>
      <c r="M136" s="213" t="s">
        <v>19</v>
      </c>
      <c r="N136" s="214" t="s">
        <v>47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236</v>
      </c>
      <c r="AT136" s="217" t="s">
        <v>128</v>
      </c>
      <c r="AU136" s="217" t="s">
        <v>86</v>
      </c>
      <c r="AY136" s="19" t="s">
        <v>126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84</v>
      </c>
      <c r="BK136" s="218">
        <f>ROUND(I136*H136,2)</f>
        <v>0</v>
      </c>
      <c r="BL136" s="19" t="s">
        <v>236</v>
      </c>
      <c r="BM136" s="217" t="s">
        <v>526</v>
      </c>
    </row>
    <row r="137" s="2" customFormat="1">
      <c r="A137" s="40"/>
      <c r="B137" s="41"/>
      <c r="C137" s="42"/>
      <c r="D137" s="219" t="s">
        <v>135</v>
      </c>
      <c r="E137" s="42"/>
      <c r="F137" s="220" t="s">
        <v>527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135</v>
      </c>
      <c r="AU137" s="19" t="s">
        <v>86</v>
      </c>
    </row>
    <row r="138" s="2" customFormat="1" ht="24.15" customHeight="1">
      <c r="A138" s="40"/>
      <c r="B138" s="41"/>
      <c r="C138" s="206" t="s">
        <v>220</v>
      </c>
      <c r="D138" s="206" t="s">
        <v>128</v>
      </c>
      <c r="E138" s="207" t="s">
        <v>528</v>
      </c>
      <c r="F138" s="208" t="s">
        <v>529</v>
      </c>
      <c r="G138" s="209" t="s">
        <v>192</v>
      </c>
      <c r="H138" s="210">
        <v>1</v>
      </c>
      <c r="I138" s="211"/>
      <c r="J138" s="212">
        <f>ROUND(I138*H138,2)</f>
        <v>0</v>
      </c>
      <c r="K138" s="208" t="s">
        <v>132</v>
      </c>
      <c r="L138" s="46"/>
      <c r="M138" s="213" t="s">
        <v>19</v>
      </c>
      <c r="N138" s="214" t="s">
        <v>47</v>
      </c>
      <c r="O138" s="86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236</v>
      </c>
      <c r="AT138" s="217" t="s">
        <v>128</v>
      </c>
      <c r="AU138" s="217" t="s">
        <v>86</v>
      </c>
      <c r="AY138" s="19" t="s">
        <v>126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84</v>
      </c>
      <c r="BK138" s="218">
        <f>ROUND(I138*H138,2)</f>
        <v>0</v>
      </c>
      <c r="BL138" s="19" t="s">
        <v>236</v>
      </c>
      <c r="BM138" s="217" t="s">
        <v>530</v>
      </c>
    </row>
    <row r="139" s="2" customFormat="1">
      <c r="A139" s="40"/>
      <c r="B139" s="41"/>
      <c r="C139" s="42"/>
      <c r="D139" s="219" t="s">
        <v>135</v>
      </c>
      <c r="E139" s="42"/>
      <c r="F139" s="220" t="s">
        <v>531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135</v>
      </c>
      <c r="AU139" s="19" t="s">
        <v>86</v>
      </c>
    </row>
    <row r="140" s="2" customFormat="1" ht="16.5" customHeight="1">
      <c r="A140" s="40"/>
      <c r="B140" s="41"/>
      <c r="C140" s="257" t="s">
        <v>224</v>
      </c>
      <c r="D140" s="257" t="s">
        <v>185</v>
      </c>
      <c r="E140" s="258" t="s">
        <v>532</v>
      </c>
      <c r="F140" s="259" t="s">
        <v>533</v>
      </c>
      <c r="G140" s="260" t="s">
        <v>192</v>
      </c>
      <c r="H140" s="261">
        <v>1</v>
      </c>
      <c r="I140" s="262"/>
      <c r="J140" s="263">
        <f>ROUND(I140*H140,2)</f>
        <v>0</v>
      </c>
      <c r="K140" s="259" t="s">
        <v>132</v>
      </c>
      <c r="L140" s="264"/>
      <c r="M140" s="265" t="s">
        <v>19</v>
      </c>
      <c r="N140" s="266" t="s">
        <v>47</v>
      </c>
      <c r="O140" s="86"/>
      <c r="P140" s="215">
        <f>O140*H140</f>
        <v>0</v>
      </c>
      <c r="Q140" s="215">
        <v>0.00017000000000000001</v>
      </c>
      <c r="R140" s="215">
        <f>Q140*H140</f>
        <v>0.00017000000000000001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323</v>
      </c>
      <c r="AT140" s="217" t="s">
        <v>185</v>
      </c>
      <c r="AU140" s="217" t="s">
        <v>86</v>
      </c>
      <c r="AY140" s="19" t="s">
        <v>126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84</v>
      </c>
      <c r="BK140" s="218">
        <f>ROUND(I140*H140,2)</f>
        <v>0</v>
      </c>
      <c r="BL140" s="19" t="s">
        <v>236</v>
      </c>
      <c r="BM140" s="217" t="s">
        <v>534</v>
      </c>
    </row>
    <row r="141" s="2" customFormat="1" ht="21.75" customHeight="1">
      <c r="A141" s="40"/>
      <c r="B141" s="41"/>
      <c r="C141" s="206" t="s">
        <v>229</v>
      </c>
      <c r="D141" s="206" t="s">
        <v>128</v>
      </c>
      <c r="E141" s="207" t="s">
        <v>535</v>
      </c>
      <c r="F141" s="208" t="s">
        <v>536</v>
      </c>
      <c r="G141" s="209" t="s">
        <v>192</v>
      </c>
      <c r="H141" s="210">
        <v>6</v>
      </c>
      <c r="I141" s="211"/>
      <c r="J141" s="212">
        <f>ROUND(I141*H141,2)</f>
        <v>0</v>
      </c>
      <c r="K141" s="208" t="s">
        <v>132</v>
      </c>
      <c r="L141" s="46"/>
      <c r="M141" s="213" t="s">
        <v>19</v>
      </c>
      <c r="N141" s="214" t="s">
        <v>47</v>
      </c>
      <c r="O141" s="86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236</v>
      </c>
      <c r="AT141" s="217" t="s">
        <v>128</v>
      </c>
      <c r="AU141" s="217" t="s">
        <v>86</v>
      </c>
      <c r="AY141" s="19" t="s">
        <v>126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84</v>
      </c>
      <c r="BK141" s="218">
        <f>ROUND(I141*H141,2)</f>
        <v>0</v>
      </c>
      <c r="BL141" s="19" t="s">
        <v>236</v>
      </c>
      <c r="BM141" s="217" t="s">
        <v>537</v>
      </c>
    </row>
    <row r="142" s="2" customFormat="1">
      <c r="A142" s="40"/>
      <c r="B142" s="41"/>
      <c r="C142" s="42"/>
      <c r="D142" s="219" t="s">
        <v>135</v>
      </c>
      <c r="E142" s="42"/>
      <c r="F142" s="220" t="s">
        <v>538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135</v>
      </c>
      <c r="AU142" s="19" t="s">
        <v>86</v>
      </c>
    </row>
    <row r="143" s="2" customFormat="1" ht="16.5" customHeight="1">
      <c r="A143" s="40"/>
      <c r="B143" s="41"/>
      <c r="C143" s="257" t="s">
        <v>236</v>
      </c>
      <c r="D143" s="257" t="s">
        <v>185</v>
      </c>
      <c r="E143" s="258" t="s">
        <v>539</v>
      </c>
      <c r="F143" s="259" t="s">
        <v>540</v>
      </c>
      <c r="G143" s="260" t="s">
        <v>192</v>
      </c>
      <c r="H143" s="261">
        <v>6</v>
      </c>
      <c r="I143" s="262"/>
      <c r="J143" s="263">
        <f>ROUND(I143*H143,2)</f>
        <v>0</v>
      </c>
      <c r="K143" s="259" t="s">
        <v>132</v>
      </c>
      <c r="L143" s="264"/>
      <c r="M143" s="265" t="s">
        <v>19</v>
      </c>
      <c r="N143" s="266" t="s">
        <v>47</v>
      </c>
      <c r="O143" s="86"/>
      <c r="P143" s="215">
        <f>O143*H143</f>
        <v>0</v>
      </c>
      <c r="Q143" s="215">
        <v>0.00010000000000000001</v>
      </c>
      <c r="R143" s="215">
        <f>Q143*H143</f>
        <v>0.00060000000000000006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323</v>
      </c>
      <c r="AT143" s="217" t="s">
        <v>185</v>
      </c>
      <c r="AU143" s="217" t="s">
        <v>86</v>
      </c>
      <c r="AY143" s="19" t="s">
        <v>126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84</v>
      </c>
      <c r="BK143" s="218">
        <f>ROUND(I143*H143,2)</f>
        <v>0</v>
      </c>
      <c r="BL143" s="19" t="s">
        <v>236</v>
      </c>
      <c r="BM143" s="217" t="s">
        <v>541</v>
      </c>
    </row>
    <row r="144" s="12" customFormat="1" ht="25.92" customHeight="1">
      <c r="A144" s="12"/>
      <c r="B144" s="190"/>
      <c r="C144" s="191"/>
      <c r="D144" s="192" t="s">
        <v>75</v>
      </c>
      <c r="E144" s="193" t="s">
        <v>185</v>
      </c>
      <c r="F144" s="193" t="s">
        <v>186</v>
      </c>
      <c r="G144" s="191"/>
      <c r="H144" s="191"/>
      <c r="I144" s="194"/>
      <c r="J144" s="195">
        <f>BK144</f>
        <v>0</v>
      </c>
      <c r="K144" s="191"/>
      <c r="L144" s="196"/>
      <c r="M144" s="197"/>
      <c r="N144" s="198"/>
      <c r="O144" s="198"/>
      <c r="P144" s="199">
        <f>P145+P206+P211</f>
        <v>0</v>
      </c>
      <c r="Q144" s="198"/>
      <c r="R144" s="199">
        <f>R145+R206+R211</f>
        <v>40.620580150000009</v>
      </c>
      <c r="S144" s="198"/>
      <c r="T144" s="200">
        <f>T145+T206+T211</f>
        <v>40.149999999999999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1" t="s">
        <v>144</v>
      </c>
      <c r="AT144" s="202" t="s">
        <v>75</v>
      </c>
      <c r="AU144" s="202" t="s">
        <v>76</v>
      </c>
      <c r="AY144" s="201" t="s">
        <v>126</v>
      </c>
      <c r="BK144" s="203">
        <f>BK145+BK206+BK211</f>
        <v>0</v>
      </c>
    </row>
    <row r="145" s="12" customFormat="1" ht="22.8" customHeight="1">
      <c r="A145" s="12"/>
      <c r="B145" s="190"/>
      <c r="C145" s="191"/>
      <c r="D145" s="192" t="s">
        <v>75</v>
      </c>
      <c r="E145" s="204" t="s">
        <v>187</v>
      </c>
      <c r="F145" s="204" t="s">
        <v>188</v>
      </c>
      <c r="G145" s="191"/>
      <c r="H145" s="191"/>
      <c r="I145" s="194"/>
      <c r="J145" s="205">
        <f>BK145</f>
        <v>0</v>
      </c>
      <c r="K145" s="191"/>
      <c r="L145" s="196"/>
      <c r="M145" s="197"/>
      <c r="N145" s="198"/>
      <c r="O145" s="198"/>
      <c r="P145" s="199">
        <f>SUM(P146:P205)</f>
        <v>0</v>
      </c>
      <c r="Q145" s="198"/>
      <c r="R145" s="199">
        <f>SUM(R146:R205)</f>
        <v>6.1061725000000004</v>
      </c>
      <c r="S145" s="198"/>
      <c r="T145" s="200">
        <f>SUM(T146:T205)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1" t="s">
        <v>144</v>
      </c>
      <c r="AT145" s="202" t="s">
        <v>75</v>
      </c>
      <c r="AU145" s="202" t="s">
        <v>84</v>
      </c>
      <c r="AY145" s="201" t="s">
        <v>126</v>
      </c>
      <c r="BK145" s="203">
        <f>SUM(BK146:BK205)</f>
        <v>0</v>
      </c>
    </row>
    <row r="146" s="2" customFormat="1" ht="24.15" customHeight="1">
      <c r="A146" s="40"/>
      <c r="B146" s="41"/>
      <c r="C146" s="206" t="s">
        <v>242</v>
      </c>
      <c r="D146" s="206" t="s">
        <v>128</v>
      </c>
      <c r="E146" s="207" t="s">
        <v>542</v>
      </c>
      <c r="F146" s="208" t="s">
        <v>543</v>
      </c>
      <c r="G146" s="209" t="s">
        <v>192</v>
      </c>
      <c r="H146" s="210">
        <v>115</v>
      </c>
      <c r="I146" s="211"/>
      <c r="J146" s="212">
        <f>ROUND(I146*H146,2)</f>
        <v>0</v>
      </c>
      <c r="K146" s="208" t="s">
        <v>132</v>
      </c>
      <c r="L146" s="46"/>
      <c r="M146" s="213" t="s">
        <v>19</v>
      </c>
      <c r="N146" s="214" t="s">
        <v>47</v>
      </c>
      <c r="O146" s="86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194</v>
      </c>
      <c r="AT146" s="217" t="s">
        <v>128</v>
      </c>
      <c r="AU146" s="217" t="s">
        <v>86</v>
      </c>
      <c r="AY146" s="19" t="s">
        <v>126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9" t="s">
        <v>84</v>
      </c>
      <c r="BK146" s="218">
        <f>ROUND(I146*H146,2)</f>
        <v>0</v>
      </c>
      <c r="BL146" s="19" t="s">
        <v>194</v>
      </c>
      <c r="BM146" s="217" t="s">
        <v>544</v>
      </c>
    </row>
    <row r="147" s="2" customFormat="1">
      <c r="A147" s="40"/>
      <c r="B147" s="41"/>
      <c r="C147" s="42"/>
      <c r="D147" s="219" t="s">
        <v>135</v>
      </c>
      <c r="E147" s="42"/>
      <c r="F147" s="220" t="s">
        <v>545</v>
      </c>
      <c r="G147" s="42"/>
      <c r="H147" s="42"/>
      <c r="I147" s="221"/>
      <c r="J147" s="42"/>
      <c r="K147" s="42"/>
      <c r="L147" s="46"/>
      <c r="M147" s="222"/>
      <c r="N147" s="22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135</v>
      </c>
      <c r="AU147" s="19" t="s">
        <v>86</v>
      </c>
    </row>
    <row r="148" s="14" customFormat="1">
      <c r="A148" s="14"/>
      <c r="B148" s="235"/>
      <c r="C148" s="236"/>
      <c r="D148" s="226" t="s">
        <v>137</v>
      </c>
      <c r="E148" s="237" t="s">
        <v>19</v>
      </c>
      <c r="F148" s="238" t="s">
        <v>546</v>
      </c>
      <c r="G148" s="236"/>
      <c r="H148" s="239">
        <v>115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5" t="s">
        <v>137</v>
      </c>
      <c r="AU148" s="245" t="s">
        <v>86</v>
      </c>
      <c r="AV148" s="14" t="s">
        <v>86</v>
      </c>
      <c r="AW148" s="14" t="s">
        <v>35</v>
      </c>
      <c r="AX148" s="14" t="s">
        <v>84</v>
      </c>
      <c r="AY148" s="245" t="s">
        <v>126</v>
      </c>
    </row>
    <row r="149" s="2" customFormat="1" ht="24.15" customHeight="1">
      <c r="A149" s="40"/>
      <c r="B149" s="41"/>
      <c r="C149" s="206" t="s">
        <v>248</v>
      </c>
      <c r="D149" s="206" t="s">
        <v>128</v>
      </c>
      <c r="E149" s="207" t="s">
        <v>547</v>
      </c>
      <c r="F149" s="208" t="s">
        <v>548</v>
      </c>
      <c r="G149" s="209" t="s">
        <v>192</v>
      </c>
      <c r="H149" s="210">
        <v>1</v>
      </c>
      <c r="I149" s="211"/>
      <c r="J149" s="212">
        <f>ROUND(I149*H149,2)</f>
        <v>0</v>
      </c>
      <c r="K149" s="208" t="s">
        <v>132</v>
      </c>
      <c r="L149" s="46"/>
      <c r="M149" s="213" t="s">
        <v>19</v>
      </c>
      <c r="N149" s="214" t="s">
        <v>47</v>
      </c>
      <c r="O149" s="86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7" t="s">
        <v>194</v>
      </c>
      <c r="AT149" s="217" t="s">
        <v>128</v>
      </c>
      <c r="AU149" s="217" t="s">
        <v>86</v>
      </c>
      <c r="AY149" s="19" t="s">
        <v>126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9" t="s">
        <v>84</v>
      </c>
      <c r="BK149" s="218">
        <f>ROUND(I149*H149,2)</f>
        <v>0</v>
      </c>
      <c r="BL149" s="19" t="s">
        <v>194</v>
      </c>
      <c r="BM149" s="217" t="s">
        <v>549</v>
      </c>
    </row>
    <row r="150" s="2" customFormat="1">
      <c r="A150" s="40"/>
      <c r="B150" s="41"/>
      <c r="C150" s="42"/>
      <c r="D150" s="219" t="s">
        <v>135</v>
      </c>
      <c r="E150" s="42"/>
      <c r="F150" s="220" t="s">
        <v>550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135</v>
      </c>
      <c r="AU150" s="19" t="s">
        <v>86</v>
      </c>
    </row>
    <row r="151" s="2" customFormat="1" ht="16.5" customHeight="1">
      <c r="A151" s="40"/>
      <c r="B151" s="41"/>
      <c r="C151" s="257" t="s">
        <v>253</v>
      </c>
      <c r="D151" s="257" t="s">
        <v>185</v>
      </c>
      <c r="E151" s="258" t="s">
        <v>551</v>
      </c>
      <c r="F151" s="259" t="s">
        <v>552</v>
      </c>
      <c r="G151" s="260" t="s">
        <v>192</v>
      </c>
      <c r="H151" s="261">
        <v>1</v>
      </c>
      <c r="I151" s="262"/>
      <c r="J151" s="263">
        <f>ROUND(I151*H151,2)</f>
        <v>0</v>
      </c>
      <c r="K151" s="259" t="s">
        <v>132</v>
      </c>
      <c r="L151" s="264"/>
      <c r="M151" s="265" t="s">
        <v>19</v>
      </c>
      <c r="N151" s="266" t="s">
        <v>47</v>
      </c>
      <c r="O151" s="86"/>
      <c r="P151" s="215">
        <f>O151*H151</f>
        <v>0</v>
      </c>
      <c r="Q151" s="215">
        <v>0.001</v>
      </c>
      <c r="R151" s="215">
        <f>Q151*H151</f>
        <v>0.001</v>
      </c>
      <c r="S151" s="215">
        <v>0</v>
      </c>
      <c r="T151" s="21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211</v>
      </c>
      <c r="AT151" s="217" t="s">
        <v>185</v>
      </c>
      <c r="AU151" s="217" t="s">
        <v>86</v>
      </c>
      <c r="AY151" s="19" t="s">
        <v>126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9" t="s">
        <v>84</v>
      </c>
      <c r="BK151" s="218">
        <f>ROUND(I151*H151,2)</f>
        <v>0</v>
      </c>
      <c r="BL151" s="19" t="s">
        <v>194</v>
      </c>
      <c r="BM151" s="217" t="s">
        <v>553</v>
      </c>
    </row>
    <row r="152" s="2" customFormat="1" ht="16.5" customHeight="1">
      <c r="A152" s="40"/>
      <c r="B152" s="41"/>
      <c r="C152" s="206" t="s">
        <v>258</v>
      </c>
      <c r="D152" s="206" t="s">
        <v>128</v>
      </c>
      <c r="E152" s="207" t="s">
        <v>554</v>
      </c>
      <c r="F152" s="208" t="s">
        <v>555</v>
      </c>
      <c r="G152" s="209" t="s">
        <v>192</v>
      </c>
      <c r="H152" s="210">
        <v>6</v>
      </c>
      <c r="I152" s="211"/>
      <c r="J152" s="212">
        <f>ROUND(I152*H152,2)</f>
        <v>0</v>
      </c>
      <c r="K152" s="208" t="s">
        <v>132</v>
      </c>
      <c r="L152" s="46"/>
      <c r="M152" s="213" t="s">
        <v>19</v>
      </c>
      <c r="N152" s="214" t="s">
        <v>47</v>
      </c>
      <c r="O152" s="86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194</v>
      </c>
      <c r="AT152" s="217" t="s">
        <v>128</v>
      </c>
      <c r="AU152" s="217" t="s">
        <v>86</v>
      </c>
      <c r="AY152" s="19" t="s">
        <v>126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84</v>
      </c>
      <c r="BK152" s="218">
        <f>ROUND(I152*H152,2)</f>
        <v>0</v>
      </c>
      <c r="BL152" s="19" t="s">
        <v>194</v>
      </c>
      <c r="BM152" s="217" t="s">
        <v>556</v>
      </c>
    </row>
    <row r="153" s="2" customFormat="1">
      <c r="A153" s="40"/>
      <c r="B153" s="41"/>
      <c r="C153" s="42"/>
      <c r="D153" s="219" t="s">
        <v>135</v>
      </c>
      <c r="E153" s="42"/>
      <c r="F153" s="220" t="s">
        <v>557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135</v>
      </c>
      <c r="AU153" s="19" t="s">
        <v>86</v>
      </c>
    </row>
    <row r="154" s="2" customFormat="1" ht="16.5" customHeight="1">
      <c r="A154" s="40"/>
      <c r="B154" s="41"/>
      <c r="C154" s="257" t="s">
        <v>7</v>
      </c>
      <c r="D154" s="257" t="s">
        <v>185</v>
      </c>
      <c r="E154" s="258" t="s">
        <v>558</v>
      </c>
      <c r="F154" s="259" t="s">
        <v>559</v>
      </c>
      <c r="G154" s="260" t="s">
        <v>192</v>
      </c>
      <c r="H154" s="261">
        <v>6</v>
      </c>
      <c r="I154" s="262"/>
      <c r="J154" s="263">
        <f>ROUND(I154*H154,2)</f>
        <v>0</v>
      </c>
      <c r="K154" s="259" t="s">
        <v>132</v>
      </c>
      <c r="L154" s="264"/>
      <c r="M154" s="265" t="s">
        <v>19</v>
      </c>
      <c r="N154" s="266" t="s">
        <v>47</v>
      </c>
      <c r="O154" s="86"/>
      <c r="P154" s="215">
        <f>O154*H154</f>
        <v>0</v>
      </c>
      <c r="Q154" s="215">
        <v>0.0022000000000000001</v>
      </c>
      <c r="R154" s="215">
        <f>Q154*H154</f>
        <v>0.0132</v>
      </c>
      <c r="S154" s="215">
        <v>0</v>
      </c>
      <c r="T154" s="21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560</v>
      </c>
      <c r="AT154" s="217" t="s">
        <v>185</v>
      </c>
      <c r="AU154" s="217" t="s">
        <v>86</v>
      </c>
      <c r="AY154" s="19" t="s">
        <v>126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9" t="s">
        <v>84</v>
      </c>
      <c r="BK154" s="218">
        <f>ROUND(I154*H154,2)</f>
        <v>0</v>
      </c>
      <c r="BL154" s="19" t="s">
        <v>560</v>
      </c>
      <c r="BM154" s="217" t="s">
        <v>561</v>
      </c>
    </row>
    <row r="155" s="2" customFormat="1" ht="16.5" customHeight="1">
      <c r="A155" s="40"/>
      <c r="B155" s="41"/>
      <c r="C155" s="206" t="s">
        <v>269</v>
      </c>
      <c r="D155" s="206" t="s">
        <v>128</v>
      </c>
      <c r="E155" s="207" t="s">
        <v>562</v>
      </c>
      <c r="F155" s="208" t="s">
        <v>563</v>
      </c>
      <c r="G155" s="209" t="s">
        <v>192</v>
      </c>
      <c r="H155" s="210">
        <v>6</v>
      </c>
      <c r="I155" s="211"/>
      <c r="J155" s="212">
        <f>ROUND(I155*H155,2)</f>
        <v>0</v>
      </c>
      <c r="K155" s="208" t="s">
        <v>132</v>
      </c>
      <c r="L155" s="46"/>
      <c r="M155" s="213" t="s">
        <v>19</v>
      </c>
      <c r="N155" s="214" t="s">
        <v>47</v>
      </c>
      <c r="O155" s="86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194</v>
      </c>
      <c r="AT155" s="217" t="s">
        <v>128</v>
      </c>
      <c r="AU155" s="217" t="s">
        <v>86</v>
      </c>
      <c r="AY155" s="19" t="s">
        <v>126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84</v>
      </c>
      <c r="BK155" s="218">
        <f>ROUND(I155*H155,2)</f>
        <v>0</v>
      </c>
      <c r="BL155" s="19" t="s">
        <v>194</v>
      </c>
      <c r="BM155" s="217" t="s">
        <v>564</v>
      </c>
    </row>
    <row r="156" s="2" customFormat="1">
      <c r="A156" s="40"/>
      <c r="B156" s="41"/>
      <c r="C156" s="42"/>
      <c r="D156" s="219" t="s">
        <v>135</v>
      </c>
      <c r="E156" s="42"/>
      <c r="F156" s="220" t="s">
        <v>565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135</v>
      </c>
      <c r="AU156" s="19" t="s">
        <v>86</v>
      </c>
    </row>
    <row r="157" s="2" customFormat="1" ht="16.5" customHeight="1">
      <c r="A157" s="40"/>
      <c r="B157" s="41"/>
      <c r="C157" s="257" t="s">
        <v>274</v>
      </c>
      <c r="D157" s="257" t="s">
        <v>185</v>
      </c>
      <c r="E157" s="258" t="s">
        <v>566</v>
      </c>
      <c r="F157" s="259" t="s">
        <v>567</v>
      </c>
      <c r="G157" s="260" t="s">
        <v>192</v>
      </c>
      <c r="H157" s="261">
        <v>6</v>
      </c>
      <c r="I157" s="262"/>
      <c r="J157" s="263">
        <f>ROUND(I157*H157,2)</f>
        <v>0</v>
      </c>
      <c r="K157" s="259" t="s">
        <v>132</v>
      </c>
      <c r="L157" s="264"/>
      <c r="M157" s="265" t="s">
        <v>19</v>
      </c>
      <c r="N157" s="266" t="s">
        <v>47</v>
      </c>
      <c r="O157" s="86"/>
      <c r="P157" s="215">
        <f>O157*H157</f>
        <v>0</v>
      </c>
      <c r="Q157" s="215">
        <v>0.050000000000000003</v>
      </c>
      <c r="R157" s="215">
        <f>Q157*H157</f>
        <v>0.30000000000000004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211</v>
      </c>
      <c r="AT157" s="217" t="s">
        <v>185</v>
      </c>
      <c r="AU157" s="217" t="s">
        <v>86</v>
      </c>
      <c r="AY157" s="19" t="s">
        <v>126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84</v>
      </c>
      <c r="BK157" s="218">
        <f>ROUND(I157*H157,2)</f>
        <v>0</v>
      </c>
      <c r="BL157" s="19" t="s">
        <v>194</v>
      </c>
      <c r="BM157" s="217" t="s">
        <v>568</v>
      </c>
    </row>
    <row r="158" s="2" customFormat="1" ht="16.5" customHeight="1">
      <c r="A158" s="40"/>
      <c r="B158" s="41"/>
      <c r="C158" s="206" t="s">
        <v>279</v>
      </c>
      <c r="D158" s="206" t="s">
        <v>128</v>
      </c>
      <c r="E158" s="207" t="s">
        <v>569</v>
      </c>
      <c r="F158" s="208" t="s">
        <v>570</v>
      </c>
      <c r="G158" s="209" t="s">
        <v>192</v>
      </c>
      <c r="H158" s="210">
        <v>6</v>
      </c>
      <c r="I158" s="211"/>
      <c r="J158" s="212">
        <f>ROUND(I158*H158,2)</f>
        <v>0</v>
      </c>
      <c r="K158" s="208" t="s">
        <v>132</v>
      </c>
      <c r="L158" s="46"/>
      <c r="M158" s="213" t="s">
        <v>19</v>
      </c>
      <c r="N158" s="214" t="s">
        <v>47</v>
      </c>
      <c r="O158" s="86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7" t="s">
        <v>194</v>
      </c>
      <c r="AT158" s="217" t="s">
        <v>128</v>
      </c>
      <c r="AU158" s="217" t="s">
        <v>86</v>
      </c>
      <c r="AY158" s="19" t="s">
        <v>126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9" t="s">
        <v>84</v>
      </c>
      <c r="BK158" s="218">
        <f>ROUND(I158*H158,2)</f>
        <v>0</v>
      </c>
      <c r="BL158" s="19" t="s">
        <v>194</v>
      </c>
      <c r="BM158" s="217" t="s">
        <v>571</v>
      </c>
    </row>
    <row r="159" s="2" customFormat="1">
      <c r="A159" s="40"/>
      <c r="B159" s="41"/>
      <c r="C159" s="42"/>
      <c r="D159" s="219" t="s">
        <v>135</v>
      </c>
      <c r="E159" s="42"/>
      <c r="F159" s="220" t="s">
        <v>572</v>
      </c>
      <c r="G159" s="42"/>
      <c r="H159" s="42"/>
      <c r="I159" s="221"/>
      <c r="J159" s="42"/>
      <c r="K159" s="42"/>
      <c r="L159" s="46"/>
      <c r="M159" s="222"/>
      <c r="N159" s="22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135</v>
      </c>
      <c r="AU159" s="19" t="s">
        <v>86</v>
      </c>
    </row>
    <row r="160" s="2" customFormat="1" ht="16.5" customHeight="1">
      <c r="A160" s="40"/>
      <c r="B160" s="41"/>
      <c r="C160" s="257" t="s">
        <v>284</v>
      </c>
      <c r="D160" s="257" t="s">
        <v>185</v>
      </c>
      <c r="E160" s="258" t="s">
        <v>573</v>
      </c>
      <c r="F160" s="259" t="s">
        <v>574</v>
      </c>
      <c r="G160" s="260" t="s">
        <v>192</v>
      </c>
      <c r="H160" s="261">
        <v>6</v>
      </c>
      <c r="I160" s="262"/>
      <c r="J160" s="263">
        <f>ROUND(I160*H160,2)</f>
        <v>0</v>
      </c>
      <c r="K160" s="259" t="s">
        <v>132</v>
      </c>
      <c r="L160" s="264"/>
      <c r="M160" s="265" t="s">
        <v>19</v>
      </c>
      <c r="N160" s="266" t="s">
        <v>47</v>
      </c>
      <c r="O160" s="86"/>
      <c r="P160" s="215">
        <f>O160*H160</f>
        <v>0</v>
      </c>
      <c r="Q160" s="215">
        <v>0.0080000000000000002</v>
      </c>
      <c r="R160" s="215">
        <f>Q160*H160</f>
        <v>0.048000000000000001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211</v>
      </c>
      <c r="AT160" s="217" t="s">
        <v>185</v>
      </c>
      <c r="AU160" s="217" t="s">
        <v>86</v>
      </c>
      <c r="AY160" s="19" t="s">
        <v>126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84</v>
      </c>
      <c r="BK160" s="218">
        <f>ROUND(I160*H160,2)</f>
        <v>0</v>
      </c>
      <c r="BL160" s="19" t="s">
        <v>194</v>
      </c>
      <c r="BM160" s="217" t="s">
        <v>575</v>
      </c>
    </row>
    <row r="161" s="2" customFormat="1" ht="16.5" customHeight="1">
      <c r="A161" s="40"/>
      <c r="B161" s="41"/>
      <c r="C161" s="206" t="s">
        <v>290</v>
      </c>
      <c r="D161" s="206" t="s">
        <v>128</v>
      </c>
      <c r="E161" s="207" t="s">
        <v>576</v>
      </c>
      <c r="F161" s="208" t="s">
        <v>577</v>
      </c>
      <c r="G161" s="209" t="s">
        <v>192</v>
      </c>
      <c r="H161" s="210">
        <v>6</v>
      </c>
      <c r="I161" s="211"/>
      <c r="J161" s="212">
        <f>ROUND(I161*H161,2)</f>
        <v>0</v>
      </c>
      <c r="K161" s="208" t="s">
        <v>132</v>
      </c>
      <c r="L161" s="46"/>
      <c r="M161" s="213" t="s">
        <v>19</v>
      </c>
      <c r="N161" s="214" t="s">
        <v>47</v>
      </c>
      <c r="O161" s="86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194</v>
      </c>
      <c r="AT161" s="217" t="s">
        <v>128</v>
      </c>
      <c r="AU161" s="217" t="s">
        <v>86</v>
      </c>
      <c r="AY161" s="19" t="s">
        <v>126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9" t="s">
        <v>84</v>
      </c>
      <c r="BK161" s="218">
        <f>ROUND(I161*H161,2)</f>
        <v>0</v>
      </c>
      <c r="BL161" s="19" t="s">
        <v>194</v>
      </c>
      <c r="BM161" s="217" t="s">
        <v>578</v>
      </c>
    </row>
    <row r="162" s="2" customFormat="1">
      <c r="A162" s="40"/>
      <c r="B162" s="41"/>
      <c r="C162" s="42"/>
      <c r="D162" s="219" t="s">
        <v>135</v>
      </c>
      <c r="E162" s="42"/>
      <c r="F162" s="220" t="s">
        <v>579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135</v>
      </c>
      <c r="AU162" s="19" t="s">
        <v>86</v>
      </c>
    </row>
    <row r="163" s="2" customFormat="1" ht="16.5" customHeight="1">
      <c r="A163" s="40"/>
      <c r="B163" s="41"/>
      <c r="C163" s="257" t="s">
        <v>295</v>
      </c>
      <c r="D163" s="257" t="s">
        <v>185</v>
      </c>
      <c r="E163" s="258" t="s">
        <v>580</v>
      </c>
      <c r="F163" s="259" t="s">
        <v>581</v>
      </c>
      <c r="G163" s="260" t="s">
        <v>192</v>
      </c>
      <c r="H163" s="261">
        <v>6</v>
      </c>
      <c r="I163" s="262"/>
      <c r="J163" s="263">
        <f>ROUND(I163*H163,2)</f>
        <v>0</v>
      </c>
      <c r="K163" s="259" t="s">
        <v>132</v>
      </c>
      <c r="L163" s="264"/>
      <c r="M163" s="265" t="s">
        <v>19</v>
      </c>
      <c r="N163" s="266" t="s">
        <v>47</v>
      </c>
      <c r="O163" s="86"/>
      <c r="P163" s="215">
        <f>O163*H163</f>
        <v>0</v>
      </c>
      <c r="Q163" s="215">
        <v>0.00020000000000000001</v>
      </c>
      <c r="R163" s="215">
        <f>Q163*H163</f>
        <v>0.0012000000000000001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211</v>
      </c>
      <c r="AT163" s="217" t="s">
        <v>185</v>
      </c>
      <c r="AU163" s="217" t="s">
        <v>86</v>
      </c>
      <c r="AY163" s="19" t="s">
        <v>126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84</v>
      </c>
      <c r="BK163" s="218">
        <f>ROUND(I163*H163,2)</f>
        <v>0</v>
      </c>
      <c r="BL163" s="19" t="s">
        <v>194</v>
      </c>
      <c r="BM163" s="217" t="s">
        <v>582</v>
      </c>
    </row>
    <row r="164" s="2" customFormat="1" ht="24.15" customHeight="1">
      <c r="A164" s="40"/>
      <c r="B164" s="41"/>
      <c r="C164" s="206" t="s">
        <v>300</v>
      </c>
      <c r="D164" s="206" t="s">
        <v>128</v>
      </c>
      <c r="E164" s="207" t="s">
        <v>198</v>
      </c>
      <c r="F164" s="208" t="s">
        <v>199</v>
      </c>
      <c r="G164" s="209" t="s">
        <v>200</v>
      </c>
      <c r="H164" s="210">
        <v>130</v>
      </c>
      <c r="I164" s="211"/>
      <c r="J164" s="212">
        <f>ROUND(I164*H164,2)</f>
        <v>0</v>
      </c>
      <c r="K164" s="208" t="s">
        <v>132</v>
      </c>
      <c r="L164" s="46"/>
      <c r="M164" s="213" t="s">
        <v>19</v>
      </c>
      <c r="N164" s="214" t="s">
        <v>47</v>
      </c>
      <c r="O164" s="86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7" t="s">
        <v>194</v>
      </c>
      <c r="AT164" s="217" t="s">
        <v>128</v>
      </c>
      <c r="AU164" s="217" t="s">
        <v>86</v>
      </c>
      <c r="AY164" s="19" t="s">
        <v>126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9" t="s">
        <v>84</v>
      </c>
      <c r="BK164" s="218">
        <f>ROUND(I164*H164,2)</f>
        <v>0</v>
      </c>
      <c r="BL164" s="19" t="s">
        <v>194</v>
      </c>
      <c r="BM164" s="217" t="s">
        <v>583</v>
      </c>
    </row>
    <row r="165" s="2" customFormat="1">
      <c r="A165" s="40"/>
      <c r="B165" s="41"/>
      <c r="C165" s="42"/>
      <c r="D165" s="219" t="s">
        <v>135</v>
      </c>
      <c r="E165" s="42"/>
      <c r="F165" s="220" t="s">
        <v>202</v>
      </c>
      <c r="G165" s="42"/>
      <c r="H165" s="42"/>
      <c r="I165" s="221"/>
      <c r="J165" s="42"/>
      <c r="K165" s="42"/>
      <c r="L165" s="46"/>
      <c r="M165" s="222"/>
      <c r="N165" s="22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135</v>
      </c>
      <c r="AU165" s="19" t="s">
        <v>86</v>
      </c>
    </row>
    <row r="166" s="2" customFormat="1" ht="16.5" customHeight="1">
      <c r="A166" s="40"/>
      <c r="B166" s="41"/>
      <c r="C166" s="257" t="s">
        <v>306</v>
      </c>
      <c r="D166" s="257" t="s">
        <v>185</v>
      </c>
      <c r="E166" s="258" t="s">
        <v>208</v>
      </c>
      <c r="F166" s="259" t="s">
        <v>209</v>
      </c>
      <c r="G166" s="260" t="s">
        <v>210</v>
      </c>
      <c r="H166" s="261">
        <v>130</v>
      </c>
      <c r="I166" s="262"/>
      <c r="J166" s="263">
        <f>ROUND(I166*H166,2)</f>
        <v>0</v>
      </c>
      <c r="K166" s="259" t="s">
        <v>132</v>
      </c>
      <c r="L166" s="264"/>
      <c r="M166" s="265" t="s">
        <v>19</v>
      </c>
      <c r="N166" s="266" t="s">
        <v>47</v>
      </c>
      <c r="O166" s="86"/>
      <c r="P166" s="215">
        <f>O166*H166</f>
        <v>0</v>
      </c>
      <c r="Q166" s="215">
        <v>0.001</v>
      </c>
      <c r="R166" s="215">
        <f>Q166*H166</f>
        <v>0.13</v>
      </c>
      <c r="S166" s="215">
        <v>0</v>
      </c>
      <c r="T166" s="216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7" t="s">
        <v>211</v>
      </c>
      <c r="AT166" s="217" t="s">
        <v>185</v>
      </c>
      <c r="AU166" s="217" t="s">
        <v>86</v>
      </c>
      <c r="AY166" s="19" t="s">
        <v>126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9" t="s">
        <v>84</v>
      </c>
      <c r="BK166" s="218">
        <f>ROUND(I166*H166,2)</f>
        <v>0</v>
      </c>
      <c r="BL166" s="19" t="s">
        <v>194</v>
      </c>
      <c r="BM166" s="217" t="s">
        <v>584</v>
      </c>
    </row>
    <row r="167" s="2" customFormat="1" ht="16.5" customHeight="1">
      <c r="A167" s="40"/>
      <c r="B167" s="41"/>
      <c r="C167" s="257" t="s">
        <v>312</v>
      </c>
      <c r="D167" s="257" t="s">
        <v>185</v>
      </c>
      <c r="E167" s="258" t="s">
        <v>585</v>
      </c>
      <c r="F167" s="259" t="s">
        <v>586</v>
      </c>
      <c r="G167" s="260" t="s">
        <v>192</v>
      </c>
      <c r="H167" s="261">
        <v>17</v>
      </c>
      <c r="I167" s="262"/>
      <c r="J167" s="263">
        <f>ROUND(I167*H167,2)</f>
        <v>0</v>
      </c>
      <c r="K167" s="259" t="s">
        <v>132</v>
      </c>
      <c r="L167" s="264"/>
      <c r="M167" s="265" t="s">
        <v>19</v>
      </c>
      <c r="N167" s="266" t="s">
        <v>47</v>
      </c>
      <c r="O167" s="86"/>
      <c r="P167" s="215">
        <f>O167*H167</f>
        <v>0</v>
      </c>
      <c r="Q167" s="215">
        <v>0.00069999999999999999</v>
      </c>
      <c r="R167" s="215">
        <f>Q167*H167</f>
        <v>0.011899999999999999</v>
      </c>
      <c r="S167" s="215">
        <v>0</v>
      </c>
      <c r="T167" s="216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7" t="s">
        <v>211</v>
      </c>
      <c r="AT167" s="217" t="s">
        <v>185</v>
      </c>
      <c r="AU167" s="217" t="s">
        <v>86</v>
      </c>
      <c r="AY167" s="19" t="s">
        <v>126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9" t="s">
        <v>84</v>
      </c>
      <c r="BK167" s="218">
        <f>ROUND(I167*H167,2)</f>
        <v>0</v>
      </c>
      <c r="BL167" s="19" t="s">
        <v>194</v>
      </c>
      <c r="BM167" s="217" t="s">
        <v>587</v>
      </c>
    </row>
    <row r="168" s="2" customFormat="1" ht="24.15" customHeight="1">
      <c r="A168" s="40"/>
      <c r="B168" s="41"/>
      <c r="C168" s="206" t="s">
        <v>317</v>
      </c>
      <c r="D168" s="206" t="s">
        <v>128</v>
      </c>
      <c r="E168" s="207" t="s">
        <v>588</v>
      </c>
      <c r="F168" s="208" t="s">
        <v>589</v>
      </c>
      <c r="G168" s="209" t="s">
        <v>200</v>
      </c>
      <c r="H168" s="210">
        <v>95</v>
      </c>
      <c r="I168" s="211"/>
      <c r="J168" s="212">
        <f>ROUND(I168*H168,2)</f>
        <v>0</v>
      </c>
      <c r="K168" s="208" t="s">
        <v>132</v>
      </c>
      <c r="L168" s="46"/>
      <c r="M168" s="213" t="s">
        <v>19</v>
      </c>
      <c r="N168" s="214" t="s">
        <v>47</v>
      </c>
      <c r="O168" s="86"/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7" t="s">
        <v>194</v>
      </c>
      <c r="AT168" s="217" t="s">
        <v>128</v>
      </c>
      <c r="AU168" s="217" t="s">
        <v>86</v>
      </c>
      <c r="AY168" s="19" t="s">
        <v>126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9" t="s">
        <v>84</v>
      </c>
      <c r="BK168" s="218">
        <f>ROUND(I168*H168,2)</f>
        <v>0</v>
      </c>
      <c r="BL168" s="19" t="s">
        <v>194</v>
      </c>
      <c r="BM168" s="217" t="s">
        <v>590</v>
      </c>
    </row>
    <row r="169" s="2" customFormat="1">
      <c r="A169" s="40"/>
      <c r="B169" s="41"/>
      <c r="C169" s="42"/>
      <c r="D169" s="219" t="s">
        <v>135</v>
      </c>
      <c r="E169" s="42"/>
      <c r="F169" s="220" t="s">
        <v>591</v>
      </c>
      <c r="G169" s="42"/>
      <c r="H169" s="42"/>
      <c r="I169" s="221"/>
      <c r="J169" s="42"/>
      <c r="K169" s="42"/>
      <c r="L169" s="46"/>
      <c r="M169" s="222"/>
      <c r="N169" s="223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135</v>
      </c>
      <c r="AU169" s="19" t="s">
        <v>86</v>
      </c>
    </row>
    <row r="170" s="2" customFormat="1" ht="16.5" customHeight="1">
      <c r="A170" s="40"/>
      <c r="B170" s="41"/>
      <c r="C170" s="257" t="s">
        <v>323</v>
      </c>
      <c r="D170" s="257" t="s">
        <v>185</v>
      </c>
      <c r="E170" s="258" t="s">
        <v>592</v>
      </c>
      <c r="F170" s="259" t="s">
        <v>593</v>
      </c>
      <c r="G170" s="260" t="s">
        <v>210</v>
      </c>
      <c r="H170" s="261">
        <v>95</v>
      </c>
      <c r="I170" s="262"/>
      <c r="J170" s="263">
        <f>ROUND(I170*H170,2)</f>
        <v>0</v>
      </c>
      <c r="K170" s="259" t="s">
        <v>132</v>
      </c>
      <c r="L170" s="264"/>
      <c r="M170" s="265" t="s">
        <v>19</v>
      </c>
      <c r="N170" s="266" t="s">
        <v>47</v>
      </c>
      <c r="O170" s="86"/>
      <c r="P170" s="215">
        <f>O170*H170</f>
        <v>0</v>
      </c>
      <c r="Q170" s="215">
        <v>0.001</v>
      </c>
      <c r="R170" s="215">
        <f>Q170*H170</f>
        <v>0.095000000000000001</v>
      </c>
      <c r="S170" s="215">
        <v>0</v>
      </c>
      <c r="T170" s="21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7" t="s">
        <v>211</v>
      </c>
      <c r="AT170" s="217" t="s">
        <v>185</v>
      </c>
      <c r="AU170" s="217" t="s">
        <v>86</v>
      </c>
      <c r="AY170" s="19" t="s">
        <v>126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9" t="s">
        <v>84</v>
      </c>
      <c r="BK170" s="218">
        <f>ROUND(I170*H170,2)</f>
        <v>0</v>
      </c>
      <c r="BL170" s="19" t="s">
        <v>194</v>
      </c>
      <c r="BM170" s="217" t="s">
        <v>594</v>
      </c>
    </row>
    <row r="171" s="2" customFormat="1" ht="16.5" customHeight="1">
      <c r="A171" s="40"/>
      <c r="B171" s="41"/>
      <c r="C171" s="257" t="s">
        <v>328</v>
      </c>
      <c r="D171" s="257" t="s">
        <v>185</v>
      </c>
      <c r="E171" s="258" t="s">
        <v>221</v>
      </c>
      <c r="F171" s="259" t="s">
        <v>222</v>
      </c>
      <c r="G171" s="260" t="s">
        <v>192</v>
      </c>
      <c r="H171" s="261">
        <v>17</v>
      </c>
      <c r="I171" s="262"/>
      <c r="J171" s="263">
        <f>ROUND(I171*H171,2)</f>
        <v>0</v>
      </c>
      <c r="K171" s="259" t="s">
        <v>132</v>
      </c>
      <c r="L171" s="264"/>
      <c r="M171" s="265" t="s">
        <v>19</v>
      </c>
      <c r="N171" s="266" t="s">
        <v>47</v>
      </c>
      <c r="O171" s="86"/>
      <c r="P171" s="215">
        <f>O171*H171</f>
        <v>0</v>
      </c>
      <c r="Q171" s="215">
        <v>0.00016000000000000001</v>
      </c>
      <c r="R171" s="215">
        <f>Q171*H171</f>
        <v>0.0027200000000000002</v>
      </c>
      <c r="S171" s="215">
        <v>0</v>
      </c>
      <c r="T171" s="21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7" t="s">
        <v>211</v>
      </c>
      <c r="AT171" s="217" t="s">
        <v>185</v>
      </c>
      <c r="AU171" s="217" t="s">
        <v>86</v>
      </c>
      <c r="AY171" s="19" t="s">
        <v>126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9" t="s">
        <v>84</v>
      </c>
      <c r="BK171" s="218">
        <f>ROUND(I171*H171,2)</f>
        <v>0</v>
      </c>
      <c r="BL171" s="19" t="s">
        <v>194</v>
      </c>
      <c r="BM171" s="217" t="s">
        <v>595</v>
      </c>
    </row>
    <row r="172" s="2" customFormat="1" ht="16.5" customHeight="1">
      <c r="A172" s="40"/>
      <c r="B172" s="41"/>
      <c r="C172" s="206" t="s">
        <v>333</v>
      </c>
      <c r="D172" s="206" t="s">
        <v>128</v>
      </c>
      <c r="E172" s="207" t="s">
        <v>596</v>
      </c>
      <c r="F172" s="208" t="s">
        <v>597</v>
      </c>
      <c r="G172" s="209" t="s">
        <v>192</v>
      </c>
      <c r="H172" s="210">
        <v>1</v>
      </c>
      <c r="I172" s="211"/>
      <c r="J172" s="212">
        <f>ROUND(I172*H172,2)</f>
        <v>0</v>
      </c>
      <c r="K172" s="208" t="s">
        <v>132</v>
      </c>
      <c r="L172" s="46"/>
      <c r="M172" s="213" t="s">
        <v>19</v>
      </c>
      <c r="N172" s="214" t="s">
        <v>47</v>
      </c>
      <c r="O172" s="86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194</v>
      </c>
      <c r="AT172" s="217" t="s">
        <v>128</v>
      </c>
      <c r="AU172" s="217" t="s">
        <v>86</v>
      </c>
      <c r="AY172" s="19" t="s">
        <v>126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9" t="s">
        <v>84</v>
      </c>
      <c r="BK172" s="218">
        <f>ROUND(I172*H172,2)</f>
        <v>0</v>
      </c>
      <c r="BL172" s="19" t="s">
        <v>194</v>
      </c>
      <c r="BM172" s="217" t="s">
        <v>598</v>
      </c>
    </row>
    <row r="173" s="2" customFormat="1">
      <c r="A173" s="40"/>
      <c r="B173" s="41"/>
      <c r="C173" s="42"/>
      <c r="D173" s="219" t="s">
        <v>135</v>
      </c>
      <c r="E173" s="42"/>
      <c r="F173" s="220" t="s">
        <v>599</v>
      </c>
      <c r="G173" s="42"/>
      <c r="H173" s="42"/>
      <c r="I173" s="221"/>
      <c r="J173" s="42"/>
      <c r="K173" s="42"/>
      <c r="L173" s="46"/>
      <c r="M173" s="222"/>
      <c r="N173" s="22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135</v>
      </c>
      <c r="AU173" s="19" t="s">
        <v>86</v>
      </c>
    </row>
    <row r="174" s="2" customFormat="1" ht="16.5" customHeight="1">
      <c r="A174" s="40"/>
      <c r="B174" s="41"/>
      <c r="C174" s="257" t="s">
        <v>338</v>
      </c>
      <c r="D174" s="257" t="s">
        <v>185</v>
      </c>
      <c r="E174" s="258" t="s">
        <v>600</v>
      </c>
      <c r="F174" s="259" t="s">
        <v>601</v>
      </c>
      <c r="G174" s="260" t="s">
        <v>192</v>
      </c>
      <c r="H174" s="261">
        <v>1</v>
      </c>
      <c r="I174" s="262"/>
      <c r="J174" s="263">
        <f>ROUND(I174*H174,2)</f>
        <v>0</v>
      </c>
      <c r="K174" s="259" t="s">
        <v>193</v>
      </c>
      <c r="L174" s="264"/>
      <c r="M174" s="265" t="s">
        <v>19</v>
      </c>
      <c r="N174" s="266" t="s">
        <v>47</v>
      </c>
      <c r="O174" s="86"/>
      <c r="P174" s="215">
        <f>O174*H174</f>
        <v>0</v>
      </c>
      <c r="Q174" s="215">
        <v>0</v>
      </c>
      <c r="R174" s="215">
        <f>Q174*H174</f>
        <v>0</v>
      </c>
      <c r="S174" s="215">
        <v>0</v>
      </c>
      <c r="T174" s="216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7" t="s">
        <v>560</v>
      </c>
      <c r="AT174" s="217" t="s">
        <v>185</v>
      </c>
      <c r="AU174" s="217" t="s">
        <v>86</v>
      </c>
      <c r="AY174" s="19" t="s">
        <v>126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9" t="s">
        <v>84</v>
      </c>
      <c r="BK174" s="218">
        <f>ROUND(I174*H174,2)</f>
        <v>0</v>
      </c>
      <c r="BL174" s="19" t="s">
        <v>560</v>
      </c>
      <c r="BM174" s="217" t="s">
        <v>602</v>
      </c>
    </row>
    <row r="175" s="2" customFormat="1" ht="16.5" customHeight="1">
      <c r="A175" s="40"/>
      <c r="B175" s="41"/>
      <c r="C175" s="206" t="s">
        <v>343</v>
      </c>
      <c r="D175" s="206" t="s">
        <v>128</v>
      </c>
      <c r="E175" s="207" t="s">
        <v>603</v>
      </c>
      <c r="F175" s="208" t="s">
        <v>604</v>
      </c>
      <c r="G175" s="209" t="s">
        <v>192</v>
      </c>
      <c r="H175" s="210">
        <v>10</v>
      </c>
      <c r="I175" s="211"/>
      <c r="J175" s="212">
        <f>ROUND(I175*H175,2)</f>
        <v>0</v>
      </c>
      <c r="K175" s="208" t="s">
        <v>193</v>
      </c>
      <c r="L175" s="46"/>
      <c r="M175" s="213" t="s">
        <v>19</v>
      </c>
      <c r="N175" s="214" t="s">
        <v>47</v>
      </c>
      <c r="O175" s="86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194</v>
      </c>
      <c r="AT175" s="217" t="s">
        <v>128</v>
      </c>
      <c r="AU175" s="217" t="s">
        <v>86</v>
      </c>
      <c r="AY175" s="19" t="s">
        <v>126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84</v>
      </c>
      <c r="BK175" s="218">
        <f>ROUND(I175*H175,2)</f>
        <v>0</v>
      </c>
      <c r="BL175" s="19" t="s">
        <v>194</v>
      </c>
      <c r="BM175" s="217" t="s">
        <v>605</v>
      </c>
    </row>
    <row r="176" s="2" customFormat="1" ht="16.5" customHeight="1">
      <c r="A176" s="40"/>
      <c r="B176" s="41"/>
      <c r="C176" s="257" t="s">
        <v>348</v>
      </c>
      <c r="D176" s="257" t="s">
        <v>185</v>
      </c>
      <c r="E176" s="258" t="s">
        <v>606</v>
      </c>
      <c r="F176" s="259" t="s">
        <v>607</v>
      </c>
      <c r="G176" s="260" t="s">
        <v>192</v>
      </c>
      <c r="H176" s="261">
        <v>10</v>
      </c>
      <c r="I176" s="262"/>
      <c r="J176" s="263">
        <f>ROUND(I176*H176,2)</f>
        <v>0</v>
      </c>
      <c r="K176" s="259" t="s">
        <v>193</v>
      </c>
      <c r="L176" s="264"/>
      <c r="M176" s="265" t="s">
        <v>19</v>
      </c>
      <c r="N176" s="266" t="s">
        <v>47</v>
      </c>
      <c r="O176" s="86"/>
      <c r="P176" s="215">
        <f>O176*H176</f>
        <v>0</v>
      </c>
      <c r="Q176" s="215">
        <v>0</v>
      </c>
      <c r="R176" s="215">
        <f>Q176*H176</f>
        <v>0</v>
      </c>
      <c r="S176" s="215">
        <v>0</v>
      </c>
      <c r="T176" s="216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7" t="s">
        <v>560</v>
      </c>
      <c r="AT176" s="217" t="s">
        <v>185</v>
      </c>
      <c r="AU176" s="217" t="s">
        <v>86</v>
      </c>
      <c r="AY176" s="19" t="s">
        <v>126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9" t="s">
        <v>84</v>
      </c>
      <c r="BK176" s="218">
        <f>ROUND(I176*H176,2)</f>
        <v>0</v>
      </c>
      <c r="BL176" s="19" t="s">
        <v>560</v>
      </c>
      <c r="BM176" s="217" t="s">
        <v>608</v>
      </c>
    </row>
    <row r="177" s="2" customFormat="1" ht="16.5" customHeight="1">
      <c r="A177" s="40"/>
      <c r="B177" s="41"/>
      <c r="C177" s="206" t="s">
        <v>353</v>
      </c>
      <c r="D177" s="206" t="s">
        <v>128</v>
      </c>
      <c r="E177" s="207" t="s">
        <v>609</v>
      </c>
      <c r="F177" s="208" t="s">
        <v>610</v>
      </c>
      <c r="G177" s="209" t="s">
        <v>192</v>
      </c>
      <c r="H177" s="210">
        <v>11</v>
      </c>
      <c r="I177" s="211"/>
      <c r="J177" s="212">
        <f>ROUND(I177*H177,2)</f>
        <v>0</v>
      </c>
      <c r="K177" s="208" t="s">
        <v>132</v>
      </c>
      <c r="L177" s="46"/>
      <c r="M177" s="213" t="s">
        <v>19</v>
      </c>
      <c r="N177" s="214" t="s">
        <v>47</v>
      </c>
      <c r="O177" s="86"/>
      <c r="P177" s="215">
        <f>O177*H177</f>
        <v>0</v>
      </c>
      <c r="Q177" s="215">
        <v>0</v>
      </c>
      <c r="R177" s="215">
        <f>Q177*H177</f>
        <v>0</v>
      </c>
      <c r="S177" s="215">
        <v>0</v>
      </c>
      <c r="T177" s="21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194</v>
      </c>
      <c r="AT177" s="217" t="s">
        <v>128</v>
      </c>
      <c r="AU177" s="217" t="s">
        <v>86</v>
      </c>
      <c r="AY177" s="19" t="s">
        <v>126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9" t="s">
        <v>84</v>
      </c>
      <c r="BK177" s="218">
        <f>ROUND(I177*H177,2)</f>
        <v>0</v>
      </c>
      <c r="BL177" s="19" t="s">
        <v>194</v>
      </c>
      <c r="BM177" s="217" t="s">
        <v>611</v>
      </c>
    </row>
    <row r="178" s="2" customFormat="1">
      <c r="A178" s="40"/>
      <c r="B178" s="41"/>
      <c r="C178" s="42"/>
      <c r="D178" s="219" t="s">
        <v>135</v>
      </c>
      <c r="E178" s="42"/>
      <c r="F178" s="220" t="s">
        <v>612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135</v>
      </c>
      <c r="AU178" s="19" t="s">
        <v>86</v>
      </c>
    </row>
    <row r="179" s="2" customFormat="1" ht="16.5" customHeight="1">
      <c r="A179" s="40"/>
      <c r="B179" s="41"/>
      <c r="C179" s="206" t="s">
        <v>358</v>
      </c>
      <c r="D179" s="206" t="s">
        <v>128</v>
      </c>
      <c r="E179" s="207" t="s">
        <v>613</v>
      </c>
      <c r="F179" s="208" t="s">
        <v>614</v>
      </c>
      <c r="G179" s="209" t="s">
        <v>192</v>
      </c>
      <c r="H179" s="210">
        <v>11</v>
      </c>
      <c r="I179" s="211"/>
      <c r="J179" s="212">
        <f>ROUND(I179*H179,2)</f>
        <v>0</v>
      </c>
      <c r="K179" s="208" t="s">
        <v>132</v>
      </c>
      <c r="L179" s="46"/>
      <c r="M179" s="213" t="s">
        <v>19</v>
      </c>
      <c r="N179" s="214" t="s">
        <v>47</v>
      </c>
      <c r="O179" s="86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7" t="s">
        <v>194</v>
      </c>
      <c r="AT179" s="217" t="s">
        <v>128</v>
      </c>
      <c r="AU179" s="217" t="s">
        <v>86</v>
      </c>
      <c r="AY179" s="19" t="s">
        <v>126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9" t="s">
        <v>84</v>
      </c>
      <c r="BK179" s="218">
        <f>ROUND(I179*H179,2)</f>
        <v>0</v>
      </c>
      <c r="BL179" s="19" t="s">
        <v>194</v>
      </c>
      <c r="BM179" s="217" t="s">
        <v>615</v>
      </c>
    </row>
    <row r="180" s="2" customFormat="1">
      <c r="A180" s="40"/>
      <c r="B180" s="41"/>
      <c r="C180" s="42"/>
      <c r="D180" s="219" t="s">
        <v>135</v>
      </c>
      <c r="E180" s="42"/>
      <c r="F180" s="220" t="s">
        <v>616</v>
      </c>
      <c r="G180" s="42"/>
      <c r="H180" s="42"/>
      <c r="I180" s="221"/>
      <c r="J180" s="42"/>
      <c r="K180" s="42"/>
      <c r="L180" s="46"/>
      <c r="M180" s="222"/>
      <c r="N180" s="22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135</v>
      </c>
      <c r="AU180" s="19" t="s">
        <v>86</v>
      </c>
    </row>
    <row r="181" s="2" customFormat="1" ht="16.5" customHeight="1">
      <c r="A181" s="40"/>
      <c r="B181" s="41"/>
      <c r="C181" s="206" t="s">
        <v>363</v>
      </c>
      <c r="D181" s="206" t="s">
        <v>128</v>
      </c>
      <c r="E181" s="207" t="s">
        <v>225</v>
      </c>
      <c r="F181" s="208" t="s">
        <v>226</v>
      </c>
      <c r="G181" s="209" t="s">
        <v>192</v>
      </c>
      <c r="H181" s="210">
        <v>1</v>
      </c>
      <c r="I181" s="211"/>
      <c r="J181" s="212">
        <f>ROUND(I181*H181,2)</f>
        <v>0</v>
      </c>
      <c r="K181" s="208" t="s">
        <v>132</v>
      </c>
      <c r="L181" s="46"/>
      <c r="M181" s="213" t="s">
        <v>19</v>
      </c>
      <c r="N181" s="214" t="s">
        <v>47</v>
      </c>
      <c r="O181" s="86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194</v>
      </c>
      <c r="AT181" s="217" t="s">
        <v>128</v>
      </c>
      <c r="AU181" s="217" t="s">
        <v>86</v>
      </c>
      <c r="AY181" s="19" t="s">
        <v>126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9" t="s">
        <v>84</v>
      </c>
      <c r="BK181" s="218">
        <f>ROUND(I181*H181,2)</f>
        <v>0</v>
      </c>
      <c r="BL181" s="19" t="s">
        <v>194</v>
      </c>
      <c r="BM181" s="217" t="s">
        <v>617</v>
      </c>
    </row>
    <row r="182" s="2" customFormat="1">
      <c r="A182" s="40"/>
      <c r="B182" s="41"/>
      <c r="C182" s="42"/>
      <c r="D182" s="219" t="s">
        <v>135</v>
      </c>
      <c r="E182" s="42"/>
      <c r="F182" s="220" t="s">
        <v>228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135</v>
      </c>
      <c r="AU182" s="19" t="s">
        <v>86</v>
      </c>
    </row>
    <row r="183" s="2" customFormat="1" ht="16.5" customHeight="1">
      <c r="A183" s="40"/>
      <c r="B183" s="41"/>
      <c r="C183" s="206" t="s">
        <v>369</v>
      </c>
      <c r="D183" s="206" t="s">
        <v>128</v>
      </c>
      <c r="E183" s="207" t="s">
        <v>618</v>
      </c>
      <c r="F183" s="208" t="s">
        <v>619</v>
      </c>
      <c r="G183" s="209" t="s">
        <v>192</v>
      </c>
      <c r="H183" s="210">
        <v>16</v>
      </c>
      <c r="I183" s="211"/>
      <c r="J183" s="212">
        <f>ROUND(I183*H183,2)</f>
        <v>0</v>
      </c>
      <c r="K183" s="208" t="s">
        <v>132</v>
      </c>
      <c r="L183" s="46"/>
      <c r="M183" s="213" t="s">
        <v>19</v>
      </c>
      <c r="N183" s="214" t="s">
        <v>47</v>
      </c>
      <c r="O183" s="86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194</v>
      </c>
      <c r="AT183" s="217" t="s">
        <v>128</v>
      </c>
      <c r="AU183" s="217" t="s">
        <v>86</v>
      </c>
      <c r="AY183" s="19" t="s">
        <v>126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9" t="s">
        <v>84</v>
      </c>
      <c r="BK183" s="218">
        <f>ROUND(I183*H183,2)</f>
        <v>0</v>
      </c>
      <c r="BL183" s="19" t="s">
        <v>194</v>
      </c>
      <c r="BM183" s="217" t="s">
        <v>620</v>
      </c>
    </row>
    <row r="184" s="2" customFormat="1">
      <c r="A184" s="40"/>
      <c r="B184" s="41"/>
      <c r="C184" s="42"/>
      <c r="D184" s="219" t="s">
        <v>135</v>
      </c>
      <c r="E184" s="42"/>
      <c r="F184" s="220" t="s">
        <v>621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135</v>
      </c>
      <c r="AU184" s="19" t="s">
        <v>86</v>
      </c>
    </row>
    <row r="185" s="2" customFormat="1" ht="16.5" customHeight="1">
      <c r="A185" s="40"/>
      <c r="B185" s="41"/>
      <c r="C185" s="206" t="s">
        <v>374</v>
      </c>
      <c r="D185" s="206" t="s">
        <v>128</v>
      </c>
      <c r="E185" s="207" t="s">
        <v>622</v>
      </c>
      <c r="F185" s="208" t="s">
        <v>623</v>
      </c>
      <c r="G185" s="209" t="s">
        <v>192</v>
      </c>
      <c r="H185" s="210">
        <v>1</v>
      </c>
      <c r="I185" s="211"/>
      <c r="J185" s="212">
        <f>ROUND(I185*H185,2)</f>
        <v>0</v>
      </c>
      <c r="K185" s="208" t="s">
        <v>132</v>
      </c>
      <c r="L185" s="46"/>
      <c r="M185" s="213" t="s">
        <v>19</v>
      </c>
      <c r="N185" s="214" t="s">
        <v>47</v>
      </c>
      <c r="O185" s="86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7" t="s">
        <v>194</v>
      </c>
      <c r="AT185" s="217" t="s">
        <v>128</v>
      </c>
      <c r="AU185" s="217" t="s">
        <v>86</v>
      </c>
      <c r="AY185" s="19" t="s">
        <v>126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9" t="s">
        <v>84</v>
      </c>
      <c r="BK185" s="218">
        <f>ROUND(I185*H185,2)</f>
        <v>0</v>
      </c>
      <c r="BL185" s="19" t="s">
        <v>194</v>
      </c>
      <c r="BM185" s="217" t="s">
        <v>624</v>
      </c>
    </row>
    <row r="186" s="2" customFormat="1">
      <c r="A186" s="40"/>
      <c r="B186" s="41"/>
      <c r="C186" s="42"/>
      <c r="D186" s="219" t="s">
        <v>135</v>
      </c>
      <c r="E186" s="42"/>
      <c r="F186" s="220" t="s">
        <v>625</v>
      </c>
      <c r="G186" s="42"/>
      <c r="H186" s="42"/>
      <c r="I186" s="221"/>
      <c r="J186" s="42"/>
      <c r="K186" s="42"/>
      <c r="L186" s="46"/>
      <c r="M186" s="222"/>
      <c r="N186" s="22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135</v>
      </c>
      <c r="AU186" s="19" t="s">
        <v>86</v>
      </c>
    </row>
    <row r="187" s="2" customFormat="1" ht="16.5" customHeight="1">
      <c r="A187" s="40"/>
      <c r="B187" s="41"/>
      <c r="C187" s="206" t="s">
        <v>626</v>
      </c>
      <c r="D187" s="206" t="s">
        <v>128</v>
      </c>
      <c r="E187" s="207" t="s">
        <v>627</v>
      </c>
      <c r="F187" s="208" t="s">
        <v>628</v>
      </c>
      <c r="G187" s="209" t="s">
        <v>200</v>
      </c>
      <c r="H187" s="210">
        <v>465</v>
      </c>
      <c r="I187" s="211"/>
      <c r="J187" s="212">
        <f>ROUND(I187*H187,2)</f>
        <v>0</v>
      </c>
      <c r="K187" s="208" t="s">
        <v>19</v>
      </c>
      <c r="L187" s="46"/>
      <c r="M187" s="213" t="s">
        <v>19</v>
      </c>
      <c r="N187" s="214" t="s">
        <v>47</v>
      </c>
      <c r="O187" s="86"/>
      <c r="P187" s="215">
        <f>O187*H187</f>
        <v>0</v>
      </c>
      <c r="Q187" s="215">
        <v>0</v>
      </c>
      <c r="R187" s="215">
        <f>Q187*H187</f>
        <v>0</v>
      </c>
      <c r="S187" s="215">
        <v>0</v>
      </c>
      <c r="T187" s="216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7" t="s">
        <v>194</v>
      </c>
      <c r="AT187" s="217" t="s">
        <v>128</v>
      </c>
      <c r="AU187" s="217" t="s">
        <v>86</v>
      </c>
      <c r="AY187" s="19" t="s">
        <v>126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9" t="s">
        <v>84</v>
      </c>
      <c r="BK187" s="218">
        <f>ROUND(I187*H187,2)</f>
        <v>0</v>
      </c>
      <c r="BL187" s="19" t="s">
        <v>194</v>
      </c>
      <c r="BM187" s="217" t="s">
        <v>629</v>
      </c>
    </row>
    <row r="188" s="2" customFormat="1" ht="16.5" customHeight="1">
      <c r="A188" s="40"/>
      <c r="B188" s="41"/>
      <c r="C188" s="257" t="s">
        <v>630</v>
      </c>
      <c r="D188" s="257" t="s">
        <v>185</v>
      </c>
      <c r="E188" s="258" t="s">
        <v>631</v>
      </c>
      <c r="F188" s="259" t="s">
        <v>632</v>
      </c>
      <c r="G188" s="260" t="s">
        <v>200</v>
      </c>
      <c r="H188" s="261">
        <v>534.75</v>
      </c>
      <c r="I188" s="262"/>
      <c r="J188" s="263">
        <f>ROUND(I188*H188,2)</f>
        <v>0</v>
      </c>
      <c r="K188" s="259" t="s">
        <v>19</v>
      </c>
      <c r="L188" s="264"/>
      <c r="M188" s="265" t="s">
        <v>19</v>
      </c>
      <c r="N188" s="266" t="s">
        <v>47</v>
      </c>
      <c r="O188" s="86"/>
      <c r="P188" s="215">
        <f>O188*H188</f>
        <v>0</v>
      </c>
      <c r="Q188" s="215">
        <v>0.0083199999999999993</v>
      </c>
      <c r="R188" s="215">
        <f>Q188*H188</f>
        <v>4.4491199999999997</v>
      </c>
      <c r="S188" s="215">
        <v>0</v>
      </c>
      <c r="T188" s="21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7" t="s">
        <v>211</v>
      </c>
      <c r="AT188" s="217" t="s">
        <v>185</v>
      </c>
      <c r="AU188" s="217" t="s">
        <v>86</v>
      </c>
      <c r="AY188" s="19" t="s">
        <v>126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9" t="s">
        <v>84</v>
      </c>
      <c r="BK188" s="218">
        <f>ROUND(I188*H188,2)</f>
        <v>0</v>
      </c>
      <c r="BL188" s="19" t="s">
        <v>194</v>
      </c>
      <c r="BM188" s="217" t="s">
        <v>633</v>
      </c>
    </row>
    <row r="189" s="14" customFormat="1">
      <c r="A189" s="14"/>
      <c r="B189" s="235"/>
      <c r="C189" s="236"/>
      <c r="D189" s="226" t="s">
        <v>137</v>
      </c>
      <c r="E189" s="237" t="s">
        <v>19</v>
      </c>
      <c r="F189" s="238" t="s">
        <v>634</v>
      </c>
      <c r="G189" s="236"/>
      <c r="H189" s="239">
        <v>534.75</v>
      </c>
      <c r="I189" s="240"/>
      <c r="J189" s="236"/>
      <c r="K189" s="236"/>
      <c r="L189" s="241"/>
      <c r="M189" s="242"/>
      <c r="N189" s="243"/>
      <c r="O189" s="243"/>
      <c r="P189" s="243"/>
      <c r="Q189" s="243"/>
      <c r="R189" s="243"/>
      <c r="S189" s="243"/>
      <c r="T189" s="24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5" t="s">
        <v>137</v>
      </c>
      <c r="AU189" s="245" t="s">
        <v>86</v>
      </c>
      <c r="AV189" s="14" t="s">
        <v>86</v>
      </c>
      <c r="AW189" s="14" t="s">
        <v>35</v>
      </c>
      <c r="AX189" s="14" t="s">
        <v>84</v>
      </c>
      <c r="AY189" s="245" t="s">
        <v>126</v>
      </c>
    </row>
    <row r="190" s="2" customFormat="1" ht="16.5" customHeight="1">
      <c r="A190" s="40"/>
      <c r="B190" s="41"/>
      <c r="C190" s="206" t="s">
        <v>635</v>
      </c>
      <c r="D190" s="206" t="s">
        <v>128</v>
      </c>
      <c r="E190" s="207" t="s">
        <v>636</v>
      </c>
      <c r="F190" s="208" t="s">
        <v>637</v>
      </c>
      <c r="G190" s="209" t="s">
        <v>200</v>
      </c>
      <c r="H190" s="210">
        <v>100</v>
      </c>
      <c r="I190" s="211"/>
      <c r="J190" s="212">
        <f>ROUND(I190*H190,2)</f>
        <v>0</v>
      </c>
      <c r="K190" s="208" t="s">
        <v>19</v>
      </c>
      <c r="L190" s="46"/>
      <c r="M190" s="213" t="s">
        <v>19</v>
      </c>
      <c r="N190" s="214" t="s">
        <v>47</v>
      </c>
      <c r="O190" s="86"/>
      <c r="P190" s="215">
        <f>O190*H190</f>
        <v>0</v>
      </c>
      <c r="Q190" s="215">
        <v>0</v>
      </c>
      <c r="R190" s="215">
        <f>Q190*H190</f>
        <v>0</v>
      </c>
      <c r="S190" s="215">
        <v>0</v>
      </c>
      <c r="T190" s="21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7" t="s">
        <v>194</v>
      </c>
      <c r="AT190" s="217" t="s">
        <v>128</v>
      </c>
      <c r="AU190" s="217" t="s">
        <v>86</v>
      </c>
      <c r="AY190" s="19" t="s">
        <v>126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9" t="s">
        <v>84</v>
      </c>
      <c r="BK190" s="218">
        <f>ROUND(I190*H190,2)</f>
        <v>0</v>
      </c>
      <c r="BL190" s="19" t="s">
        <v>194</v>
      </c>
      <c r="BM190" s="217" t="s">
        <v>638</v>
      </c>
    </row>
    <row r="191" s="2" customFormat="1" ht="24.9" customHeight="1">
      <c r="A191" s="40"/>
      <c r="B191" s="41"/>
      <c r="C191" s="257" t="s">
        <v>639</v>
      </c>
      <c r="D191" s="257" t="s">
        <v>185</v>
      </c>
      <c r="E191" s="258" t="s">
        <v>640</v>
      </c>
      <c r="F191" s="259" t="s">
        <v>641</v>
      </c>
      <c r="G191" s="260" t="s">
        <v>200</v>
      </c>
      <c r="H191" s="261">
        <v>115</v>
      </c>
      <c r="I191" s="262"/>
      <c r="J191" s="263">
        <f>ROUND(I191*H191,2)</f>
        <v>0</v>
      </c>
      <c r="K191" s="259" t="s">
        <v>19</v>
      </c>
      <c r="L191" s="264"/>
      <c r="M191" s="265" t="s">
        <v>19</v>
      </c>
      <c r="N191" s="266" t="s">
        <v>47</v>
      </c>
      <c r="O191" s="86"/>
      <c r="P191" s="215">
        <f>O191*H191</f>
        <v>0</v>
      </c>
      <c r="Q191" s="215">
        <v>0.0083199999999999993</v>
      </c>
      <c r="R191" s="215">
        <f>Q191*H191</f>
        <v>0.95679999999999987</v>
      </c>
      <c r="S191" s="215">
        <v>0</v>
      </c>
      <c r="T191" s="216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7" t="s">
        <v>211</v>
      </c>
      <c r="AT191" s="217" t="s">
        <v>185</v>
      </c>
      <c r="AU191" s="217" t="s">
        <v>86</v>
      </c>
      <c r="AY191" s="19" t="s">
        <v>126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9" t="s">
        <v>84</v>
      </c>
      <c r="BK191" s="218">
        <f>ROUND(I191*H191,2)</f>
        <v>0</v>
      </c>
      <c r="BL191" s="19" t="s">
        <v>194</v>
      </c>
      <c r="BM191" s="217" t="s">
        <v>642</v>
      </c>
    </row>
    <row r="192" s="14" customFormat="1">
      <c r="A192" s="14"/>
      <c r="B192" s="235"/>
      <c r="C192" s="236"/>
      <c r="D192" s="226" t="s">
        <v>137</v>
      </c>
      <c r="E192" s="237" t="s">
        <v>19</v>
      </c>
      <c r="F192" s="238" t="s">
        <v>643</v>
      </c>
      <c r="G192" s="236"/>
      <c r="H192" s="239">
        <v>115</v>
      </c>
      <c r="I192" s="240"/>
      <c r="J192" s="236"/>
      <c r="K192" s="236"/>
      <c r="L192" s="241"/>
      <c r="M192" s="242"/>
      <c r="N192" s="243"/>
      <c r="O192" s="243"/>
      <c r="P192" s="243"/>
      <c r="Q192" s="243"/>
      <c r="R192" s="243"/>
      <c r="S192" s="243"/>
      <c r="T192" s="24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5" t="s">
        <v>137</v>
      </c>
      <c r="AU192" s="245" t="s">
        <v>86</v>
      </c>
      <c r="AV192" s="14" t="s">
        <v>86</v>
      </c>
      <c r="AW192" s="14" t="s">
        <v>35</v>
      </c>
      <c r="AX192" s="14" t="s">
        <v>84</v>
      </c>
      <c r="AY192" s="245" t="s">
        <v>126</v>
      </c>
    </row>
    <row r="193" s="2" customFormat="1" ht="24.15" customHeight="1">
      <c r="A193" s="40"/>
      <c r="B193" s="41"/>
      <c r="C193" s="206" t="s">
        <v>390</v>
      </c>
      <c r="D193" s="206" t="s">
        <v>128</v>
      </c>
      <c r="E193" s="207" t="s">
        <v>644</v>
      </c>
      <c r="F193" s="208" t="s">
        <v>645</v>
      </c>
      <c r="G193" s="209" t="s">
        <v>200</v>
      </c>
      <c r="H193" s="210">
        <v>82</v>
      </c>
      <c r="I193" s="211"/>
      <c r="J193" s="212">
        <f>ROUND(I193*H193,2)</f>
        <v>0</v>
      </c>
      <c r="K193" s="208" t="s">
        <v>132</v>
      </c>
      <c r="L193" s="46"/>
      <c r="M193" s="213" t="s">
        <v>19</v>
      </c>
      <c r="N193" s="214" t="s">
        <v>47</v>
      </c>
      <c r="O193" s="86"/>
      <c r="P193" s="215">
        <f>O193*H193</f>
        <v>0</v>
      </c>
      <c r="Q193" s="215">
        <v>0</v>
      </c>
      <c r="R193" s="215">
        <f>Q193*H193</f>
        <v>0</v>
      </c>
      <c r="S193" s="215">
        <v>0</v>
      </c>
      <c r="T193" s="216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7" t="s">
        <v>194</v>
      </c>
      <c r="AT193" s="217" t="s">
        <v>128</v>
      </c>
      <c r="AU193" s="217" t="s">
        <v>86</v>
      </c>
      <c r="AY193" s="19" t="s">
        <v>126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9" t="s">
        <v>84</v>
      </c>
      <c r="BK193" s="218">
        <f>ROUND(I193*H193,2)</f>
        <v>0</v>
      </c>
      <c r="BL193" s="19" t="s">
        <v>194</v>
      </c>
      <c r="BM193" s="217" t="s">
        <v>646</v>
      </c>
    </row>
    <row r="194" s="2" customFormat="1">
      <c r="A194" s="40"/>
      <c r="B194" s="41"/>
      <c r="C194" s="42"/>
      <c r="D194" s="219" t="s">
        <v>135</v>
      </c>
      <c r="E194" s="42"/>
      <c r="F194" s="220" t="s">
        <v>647</v>
      </c>
      <c r="G194" s="42"/>
      <c r="H194" s="42"/>
      <c r="I194" s="221"/>
      <c r="J194" s="42"/>
      <c r="K194" s="42"/>
      <c r="L194" s="46"/>
      <c r="M194" s="222"/>
      <c r="N194" s="223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135</v>
      </c>
      <c r="AU194" s="19" t="s">
        <v>86</v>
      </c>
    </row>
    <row r="195" s="2" customFormat="1" ht="16.5" customHeight="1">
      <c r="A195" s="40"/>
      <c r="B195" s="41"/>
      <c r="C195" s="257" t="s">
        <v>396</v>
      </c>
      <c r="D195" s="257" t="s">
        <v>185</v>
      </c>
      <c r="E195" s="258" t="s">
        <v>648</v>
      </c>
      <c r="F195" s="259" t="s">
        <v>649</v>
      </c>
      <c r="G195" s="260" t="s">
        <v>200</v>
      </c>
      <c r="H195" s="261">
        <v>94.299999999999997</v>
      </c>
      <c r="I195" s="262"/>
      <c r="J195" s="263">
        <f>ROUND(I195*H195,2)</f>
        <v>0</v>
      </c>
      <c r="K195" s="259" t="s">
        <v>132</v>
      </c>
      <c r="L195" s="264"/>
      <c r="M195" s="265" t="s">
        <v>19</v>
      </c>
      <c r="N195" s="266" t="s">
        <v>47</v>
      </c>
      <c r="O195" s="86"/>
      <c r="P195" s="215">
        <f>O195*H195</f>
        <v>0</v>
      </c>
      <c r="Q195" s="215">
        <v>0.00025000000000000001</v>
      </c>
      <c r="R195" s="215">
        <f>Q195*H195</f>
        <v>0.023574999999999999</v>
      </c>
      <c r="S195" s="215">
        <v>0</v>
      </c>
      <c r="T195" s="216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7" t="s">
        <v>560</v>
      </c>
      <c r="AT195" s="217" t="s">
        <v>185</v>
      </c>
      <c r="AU195" s="217" t="s">
        <v>86</v>
      </c>
      <c r="AY195" s="19" t="s">
        <v>126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9" t="s">
        <v>84</v>
      </c>
      <c r="BK195" s="218">
        <f>ROUND(I195*H195,2)</f>
        <v>0</v>
      </c>
      <c r="BL195" s="19" t="s">
        <v>560</v>
      </c>
      <c r="BM195" s="217" t="s">
        <v>650</v>
      </c>
    </row>
    <row r="196" s="2" customFormat="1" ht="24.15" customHeight="1">
      <c r="A196" s="40"/>
      <c r="B196" s="41"/>
      <c r="C196" s="206" t="s">
        <v>401</v>
      </c>
      <c r="D196" s="206" t="s">
        <v>128</v>
      </c>
      <c r="E196" s="207" t="s">
        <v>651</v>
      </c>
      <c r="F196" s="208" t="s">
        <v>652</v>
      </c>
      <c r="G196" s="209" t="s">
        <v>200</v>
      </c>
      <c r="H196" s="210">
        <v>105</v>
      </c>
      <c r="I196" s="211"/>
      <c r="J196" s="212">
        <f>ROUND(I196*H196,2)</f>
        <v>0</v>
      </c>
      <c r="K196" s="208" t="s">
        <v>132</v>
      </c>
      <c r="L196" s="46"/>
      <c r="M196" s="213" t="s">
        <v>19</v>
      </c>
      <c r="N196" s="214" t="s">
        <v>47</v>
      </c>
      <c r="O196" s="86"/>
      <c r="P196" s="215">
        <f>O196*H196</f>
        <v>0</v>
      </c>
      <c r="Q196" s="215">
        <v>0</v>
      </c>
      <c r="R196" s="215">
        <f>Q196*H196</f>
        <v>0</v>
      </c>
      <c r="S196" s="215">
        <v>0</v>
      </c>
      <c r="T196" s="216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7" t="s">
        <v>194</v>
      </c>
      <c r="AT196" s="217" t="s">
        <v>128</v>
      </c>
      <c r="AU196" s="217" t="s">
        <v>86</v>
      </c>
      <c r="AY196" s="19" t="s">
        <v>126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9" t="s">
        <v>84</v>
      </c>
      <c r="BK196" s="218">
        <f>ROUND(I196*H196,2)</f>
        <v>0</v>
      </c>
      <c r="BL196" s="19" t="s">
        <v>194</v>
      </c>
      <c r="BM196" s="217" t="s">
        <v>653</v>
      </c>
    </row>
    <row r="197" s="2" customFormat="1">
      <c r="A197" s="40"/>
      <c r="B197" s="41"/>
      <c r="C197" s="42"/>
      <c r="D197" s="219" t="s">
        <v>135</v>
      </c>
      <c r="E197" s="42"/>
      <c r="F197" s="220" t="s">
        <v>654</v>
      </c>
      <c r="G197" s="42"/>
      <c r="H197" s="42"/>
      <c r="I197" s="221"/>
      <c r="J197" s="42"/>
      <c r="K197" s="42"/>
      <c r="L197" s="46"/>
      <c r="M197" s="222"/>
      <c r="N197" s="223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135</v>
      </c>
      <c r="AU197" s="19" t="s">
        <v>86</v>
      </c>
    </row>
    <row r="198" s="2" customFormat="1" ht="16.5" customHeight="1">
      <c r="A198" s="40"/>
      <c r="B198" s="41"/>
      <c r="C198" s="257" t="s">
        <v>406</v>
      </c>
      <c r="D198" s="257" t="s">
        <v>185</v>
      </c>
      <c r="E198" s="258" t="s">
        <v>655</v>
      </c>
      <c r="F198" s="259" t="s">
        <v>656</v>
      </c>
      <c r="G198" s="260" t="s">
        <v>200</v>
      </c>
      <c r="H198" s="261">
        <v>120.75</v>
      </c>
      <c r="I198" s="262"/>
      <c r="J198" s="263">
        <f>ROUND(I198*H198,2)</f>
        <v>0</v>
      </c>
      <c r="K198" s="259" t="s">
        <v>132</v>
      </c>
      <c r="L198" s="264"/>
      <c r="M198" s="265" t="s">
        <v>19</v>
      </c>
      <c r="N198" s="266" t="s">
        <v>47</v>
      </c>
      <c r="O198" s="86"/>
      <c r="P198" s="215">
        <f>O198*H198</f>
        <v>0</v>
      </c>
      <c r="Q198" s="215">
        <v>0.00034000000000000002</v>
      </c>
      <c r="R198" s="215">
        <f>Q198*H198</f>
        <v>0.041055000000000001</v>
      </c>
      <c r="S198" s="215">
        <v>0</v>
      </c>
      <c r="T198" s="216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7" t="s">
        <v>560</v>
      </c>
      <c r="AT198" s="217" t="s">
        <v>185</v>
      </c>
      <c r="AU198" s="217" t="s">
        <v>86</v>
      </c>
      <c r="AY198" s="19" t="s">
        <v>126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9" t="s">
        <v>84</v>
      </c>
      <c r="BK198" s="218">
        <f>ROUND(I198*H198,2)</f>
        <v>0</v>
      </c>
      <c r="BL198" s="19" t="s">
        <v>560</v>
      </c>
      <c r="BM198" s="217" t="s">
        <v>657</v>
      </c>
    </row>
    <row r="199" s="2" customFormat="1" ht="24.15" customHeight="1">
      <c r="A199" s="40"/>
      <c r="B199" s="41"/>
      <c r="C199" s="206" t="s">
        <v>413</v>
      </c>
      <c r="D199" s="206" t="s">
        <v>128</v>
      </c>
      <c r="E199" s="207" t="s">
        <v>658</v>
      </c>
      <c r="F199" s="208" t="s">
        <v>659</v>
      </c>
      <c r="G199" s="209" t="s">
        <v>200</v>
      </c>
      <c r="H199" s="210">
        <v>135</v>
      </c>
      <c r="I199" s="211"/>
      <c r="J199" s="212">
        <f>ROUND(I199*H199,2)</f>
        <v>0</v>
      </c>
      <c r="K199" s="208" t="s">
        <v>132</v>
      </c>
      <c r="L199" s="46"/>
      <c r="M199" s="213" t="s">
        <v>19</v>
      </c>
      <c r="N199" s="214" t="s">
        <v>47</v>
      </c>
      <c r="O199" s="86"/>
      <c r="P199" s="215">
        <f>O199*H199</f>
        <v>0</v>
      </c>
      <c r="Q199" s="215">
        <v>0</v>
      </c>
      <c r="R199" s="215">
        <f>Q199*H199</f>
        <v>0</v>
      </c>
      <c r="S199" s="215">
        <v>0</v>
      </c>
      <c r="T199" s="216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7" t="s">
        <v>194</v>
      </c>
      <c r="AT199" s="217" t="s">
        <v>128</v>
      </c>
      <c r="AU199" s="217" t="s">
        <v>86</v>
      </c>
      <c r="AY199" s="19" t="s">
        <v>126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9" t="s">
        <v>84</v>
      </c>
      <c r="BK199" s="218">
        <f>ROUND(I199*H199,2)</f>
        <v>0</v>
      </c>
      <c r="BL199" s="19" t="s">
        <v>194</v>
      </c>
      <c r="BM199" s="217" t="s">
        <v>660</v>
      </c>
    </row>
    <row r="200" s="2" customFormat="1">
      <c r="A200" s="40"/>
      <c r="B200" s="41"/>
      <c r="C200" s="42"/>
      <c r="D200" s="219" t="s">
        <v>135</v>
      </c>
      <c r="E200" s="42"/>
      <c r="F200" s="220" t="s">
        <v>661</v>
      </c>
      <c r="G200" s="42"/>
      <c r="H200" s="42"/>
      <c r="I200" s="221"/>
      <c r="J200" s="42"/>
      <c r="K200" s="42"/>
      <c r="L200" s="46"/>
      <c r="M200" s="222"/>
      <c r="N200" s="22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135</v>
      </c>
      <c r="AU200" s="19" t="s">
        <v>86</v>
      </c>
    </row>
    <row r="201" s="2" customFormat="1" ht="16.5" customHeight="1">
      <c r="A201" s="40"/>
      <c r="B201" s="41"/>
      <c r="C201" s="257" t="s">
        <v>156</v>
      </c>
      <c r="D201" s="257" t="s">
        <v>185</v>
      </c>
      <c r="E201" s="258" t="s">
        <v>662</v>
      </c>
      <c r="F201" s="259" t="s">
        <v>663</v>
      </c>
      <c r="G201" s="260" t="s">
        <v>200</v>
      </c>
      <c r="H201" s="261">
        <v>155.25</v>
      </c>
      <c r="I201" s="262"/>
      <c r="J201" s="263">
        <f>ROUND(I201*H201,2)</f>
        <v>0</v>
      </c>
      <c r="K201" s="259" t="s">
        <v>132</v>
      </c>
      <c r="L201" s="264"/>
      <c r="M201" s="265" t="s">
        <v>19</v>
      </c>
      <c r="N201" s="266" t="s">
        <v>47</v>
      </c>
      <c r="O201" s="86"/>
      <c r="P201" s="215">
        <f>O201*H201</f>
        <v>0</v>
      </c>
      <c r="Q201" s="215">
        <v>0.00021000000000000001</v>
      </c>
      <c r="R201" s="215">
        <f>Q201*H201</f>
        <v>0.0326025</v>
      </c>
      <c r="S201" s="215">
        <v>0</v>
      </c>
      <c r="T201" s="216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7" t="s">
        <v>560</v>
      </c>
      <c r="AT201" s="217" t="s">
        <v>185</v>
      </c>
      <c r="AU201" s="217" t="s">
        <v>86</v>
      </c>
      <c r="AY201" s="19" t="s">
        <v>126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9" t="s">
        <v>84</v>
      </c>
      <c r="BK201" s="218">
        <f>ROUND(I201*H201,2)</f>
        <v>0</v>
      </c>
      <c r="BL201" s="19" t="s">
        <v>560</v>
      </c>
      <c r="BM201" s="217" t="s">
        <v>664</v>
      </c>
    </row>
    <row r="202" s="2" customFormat="1" ht="24.15" customHeight="1">
      <c r="A202" s="40"/>
      <c r="B202" s="41"/>
      <c r="C202" s="206" t="s">
        <v>434</v>
      </c>
      <c r="D202" s="206" t="s">
        <v>128</v>
      </c>
      <c r="E202" s="207" t="s">
        <v>665</v>
      </c>
      <c r="F202" s="208" t="s">
        <v>666</v>
      </c>
      <c r="G202" s="209" t="s">
        <v>200</v>
      </c>
      <c r="H202" s="210">
        <v>100</v>
      </c>
      <c r="I202" s="211"/>
      <c r="J202" s="212">
        <f>ROUND(I202*H202,2)</f>
        <v>0</v>
      </c>
      <c r="K202" s="208" t="s">
        <v>132</v>
      </c>
      <c r="L202" s="46"/>
      <c r="M202" s="213" t="s">
        <v>19</v>
      </c>
      <c r="N202" s="214" t="s">
        <v>47</v>
      </c>
      <c r="O202" s="86"/>
      <c r="P202" s="215">
        <f>O202*H202</f>
        <v>0</v>
      </c>
      <c r="Q202" s="215">
        <v>0</v>
      </c>
      <c r="R202" s="215">
        <f>Q202*H202</f>
        <v>0</v>
      </c>
      <c r="S202" s="215">
        <v>0</v>
      </c>
      <c r="T202" s="216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7" t="s">
        <v>194</v>
      </c>
      <c r="AT202" s="217" t="s">
        <v>128</v>
      </c>
      <c r="AU202" s="217" t="s">
        <v>86</v>
      </c>
      <c r="AY202" s="19" t="s">
        <v>126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9" t="s">
        <v>84</v>
      </c>
      <c r="BK202" s="218">
        <f>ROUND(I202*H202,2)</f>
        <v>0</v>
      </c>
      <c r="BL202" s="19" t="s">
        <v>194</v>
      </c>
      <c r="BM202" s="217" t="s">
        <v>667</v>
      </c>
    </row>
    <row r="203" s="2" customFormat="1">
      <c r="A203" s="40"/>
      <c r="B203" s="41"/>
      <c r="C203" s="42"/>
      <c r="D203" s="219" t="s">
        <v>135</v>
      </c>
      <c r="E203" s="42"/>
      <c r="F203" s="220" t="s">
        <v>668</v>
      </c>
      <c r="G203" s="42"/>
      <c r="H203" s="42"/>
      <c r="I203" s="221"/>
      <c r="J203" s="42"/>
      <c r="K203" s="42"/>
      <c r="L203" s="46"/>
      <c r="M203" s="222"/>
      <c r="N203" s="223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135</v>
      </c>
      <c r="AU203" s="19" t="s">
        <v>86</v>
      </c>
    </row>
    <row r="204" s="2" customFormat="1" ht="16.5" customHeight="1">
      <c r="A204" s="40"/>
      <c r="B204" s="41"/>
      <c r="C204" s="257" t="s">
        <v>440</v>
      </c>
      <c r="D204" s="257" t="s">
        <v>185</v>
      </c>
      <c r="E204" s="258" t="s">
        <v>669</v>
      </c>
      <c r="F204" s="259" t="s">
        <v>670</v>
      </c>
      <c r="G204" s="260" t="s">
        <v>200</v>
      </c>
      <c r="H204" s="261">
        <v>115</v>
      </c>
      <c r="I204" s="262"/>
      <c r="J204" s="263">
        <f>ROUND(I204*H204,2)</f>
        <v>0</v>
      </c>
      <c r="K204" s="259" t="s">
        <v>193</v>
      </c>
      <c r="L204" s="264"/>
      <c r="M204" s="265" t="s">
        <v>19</v>
      </c>
      <c r="N204" s="266" t="s">
        <v>47</v>
      </c>
      <c r="O204" s="86"/>
      <c r="P204" s="215">
        <f>O204*H204</f>
        <v>0</v>
      </c>
      <c r="Q204" s="215">
        <v>0</v>
      </c>
      <c r="R204" s="215">
        <f>Q204*H204</f>
        <v>0</v>
      </c>
      <c r="S204" s="215">
        <v>0</v>
      </c>
      <c r="T204" s="216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7" t="s">
        <v>560</v>
      </c>
      <c r="AT204" s="217" t="s">
        <v>185</v>
      </c>
      <c r="AU204" s="217" t="s">
        <v>86</v>
      </c>
      <c r="AY204" s="19" t="s">
        <v>126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9" t="s">
        <v>84</v>
      </c>
      <c r="BK204" s="218">
        <f>ROUND(I204*H204,2)</f>
        <v>0</v>
      </c>
      <c r="BL204" s="19" t="s">
        <v>560</v>
      </c>
      <c r="BM204" s="217" t="s">
        <v>671</v>
      </c>
    </row>
    <row r="205" s="14" customFormat="1">
      <c r="A205" s="14"/>
      <c r="B205" s="235"/>
      <c r="C205" s="236"/>
      <c r="D205" s="226" t="s">
        <v>137</v>
      </c>
      <c r="E205" s="237" t="s">
        <v>19</v>
      </c>
      <c r="F205" s="238" t="s">
        <v>643</v>
      </c>
      <c r="G205" s="236"/>
      <c r="H205" s="239">
        <v>115</v>
      </c>
      <c r="I205" s="240"/>
      <c r="J205" s="236"/>
      <c r="K205" s="236"/>
      <c r="L205" s="241"/>
      <c r="M205" s="242"/>
      <c r="N205" s="243"/>
      <c r="O205" s="243"/>
      <c r="P205" s="243"/>
      <c r="Q205" s="243"/>
      <c r="R205" s="243"/>
      <c r="S205" s="243"/>
      <c r="T205" s="24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5" t="s">
        <v>137</v>
      </c>
      <c r="AU205" s="245" t="s">
        <v>86</v>
      </c>
      <c r="AV205" s="14" t="s">
        <v>86</v>
      </c>
      <c r="AW205" s="14" t="s">
        <v>35</v>
      </c>
      <c r="AX205" s="14" t="s">
        <v>84</v>
      </c>
      <c r="AY205" s="245" t="s">
        <v>126</v>
      </c>
    </row>
    <row r="206" s="12" customFormat="1" ht="22.8" customHeight="1">
      <c r="A206" s="12"/>
      <c r="B206" s="190"/>
      <c r="C206" s="191"/>
      <c r="D206" s="192" t="s">
        <v>75</v>
      </c>
      <c r="E206" s="204" t="s">
        <v>672</v>
      </c>
      <c r="F206" s="204" t="s">
        <v>673</v>
      </c>
      <c r="G206" s="191"/>
      <c r="H206" s="191"/>
      <c r="I206" s="194"/>
      <c r="J206" s="205">
        <f>BK206</f>
        <v>0</v>
      </c>
      <c r="K206" s="191"/>
      <c r="L206" s="196"/>
      <c r="M206" s="197"/>
      <c r="N206" s="198"/>
      <c r="O206" s="198"/>
      <c r="P206" s="199">
        <f>SUM(P207:P210)</f>
        <v>0</v>
      </c>
      <c r="Q206" s="198"/>
      <c r="R206" s="199">
        <f>SUM(R207:R210)</f>
        <v>0.062560000000000004</v>
      </c>
      <c r="S206" s="198"/>
      <c r="T206" s="200">
        <f>SUM(T207:T210)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01" t="s">
        <v>144</v>
      </c>
      <c r="AT206" s="202" t="s">
        <v>75</v>
      </c>
      <c r="AU206" s="202" t="s">
        <v>84</v>
      </c>
      <c r="AY206" s="201" t="s">
        <v>126</v>
      </c>
      <c r="BK206" s="203">
        <f>SUM(BK207:BK210)</f>
        <v>0</v>
      </c>
    </row>
    <row r="207" s="2" customFormat="1" ht="55.5" customHeight="1">
      <c r="A207" s="40"/>
      <c r="B207" s="41"/>
      <c r="C207" s="206" t="s">
        <v>446</v>
      </c>
      <c r="D207" s="206" t="s">
        <v>128</v>
      </c>
      <c r="E207" s="207" t="s">
        <v>674</v>
      </c>
      <c r="F207" s="208" t="s">
        <v>675</v>
      </c>
      <c r="G207" s="209" t="s">
        <v>200</v>
      </c>
      <c r="H207" s="210">
        <v>320</v>
      </c>
      <c r="I207" s="211"/>
      <c r="J207" s="212">
        <f>ROUND(I207*H207,2)</f>
        <v>0</v>
      </c>
      <c r="K207" s="208" t="s">
        <v>132</v>
      </c>
      <c r="L207" s="46"/>
      <c r="M207" s="213" t="s">
        <v>19</v>
      </c>
      <c r="N207" s="214" t="s">
        <v>47</v>
      </c>
      <c r="O207" s="86"/>
      <c r="P207" s="215">
        <f>O207*H207</f>
        <v>0</v>
      </c>
      <c r="Q207" s="215">
        <v>0</v>
      </c>
      <c r="R207" s="215">
        <f>Q207*H207</f>
        <v>0</v>
      </c>
      <c r="S207" s="215">
        <v>0</v>
      </c>
      <c r="T207" s="216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7" t="s">
        <v>194</v>
      </c>
      <c r="AT207" s="217" t="s">
        <v>128</v>
      </c>
      <c r="AU207" s="217" t="s">
        <v>86</v>
      </c>
      <c r="AY207" s="19" t="s">
        <v>126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9" t="s">
        <v>84</v>
      </c>
      <c r="BK207" s="218">
        <f>ROUND(I207*H207,2)</f>
        <v>0</v>
      </c>
      <c r="BL207" s="19" t="s">
        <v>194</v>
      </c>
      <c r="BM207" s="217" t="s">
        <v>676</v>
      </c>
    </row>
    <row r="208" s="2" customFormat="1">
      <c r="A208" s="40"/>
      <c r="B208" s="41"/>
      <c r="C208" s="42"/>
      <c r="D208" s="219" t="s">
        <v>135</v>
      </c>
      <c r="E208" s="42"/>
      <c r="F208" s="220" t="s">
        <v>677</v>
      </c>
      <c r="G208" s="42"/>
      <c r="H208" s="42"/>
      <c r="I208" s="221"/>
      <c r="J208" s="42"/>
      <c r="K208" s="42"/>
      <c r="L208" s="46"/>
      <c r="M208" s="222"/>
      <c r="N208" s="223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135</v>
      </c>
      <c r="AU208" s="19" t="s">
        <v>86</v>
      </c>
    </row>
    <row r="209" s="2" customFormat="1" ht="24.15" customHeight="1">
      <c r="A209" s="40"/>
      <c r="B209" s="41"/>
      <c r="C209" s="257" t="s">
        <v>452</v>
      </c>
      <c r="D209" s="257" t="s">
        <v>185</v>
      </c>
      <c r="E209" s="258" t="s">
        <v>678</v>
      </c>
      <c r="F209" s="259" t="s">
        <v>679</v>
      </c>
      <c r="G209" s="260" t="s">
        <v>200</v>
      </c>
      <c r="H209" s="261">
        <v>368</v>
      </c>
      <c r="I209" s="262"/>
      <c r="J209" s="263">
        <f>ROUND(I209*H209,2)</f>
        <v>0</v>
      </c>
      <c r="K209" s="259" t="s">
        <v>132</v>
      </c>
      <c r="L209" s="264"/>
      <c r="M209" s="265" t="s">
        <v>19</v>
      </c>
      <c r="N209" s="266" t="s">
        <v>47</v>
      </c>
      <c r="O209" s="86"/>
      <c r="P209" s="215">
        <f>O209*H209</f>
        <v>0</v>
      </c>
      <c r="Q209" s="215">
        <v>0.00017000000000000001</v>
      </c>
      <c r="R209" s="215">
        <f>Q209*H209</f>
        <v>0.062560000000000004</v>
      </c>
      <c r="S209" s="215">
        <v>0</v>
      </c>
      <c r="T209" s="216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7" t="s">
        <v>211</v>
      </c>
      <c r="AT209" s="217" t="s">
        <v>185</v>
      </c>
      <c r="AU209" s="217" t="s">
        <v>86</v>
      </c>
      <c r="AY209" s="19" t="s">
        <v>126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9" t="s">
        <v>84</v>
      </c>
      <c r="BK209" s="218">
        <f>ROUND(I209*H209,2)</f>
        <v>0</v>
      </c>
      <c r="BL209" s="19" t="s">
        <v>194</v>
      </c>
      <c r="BM209" s="217" t="s">
        <v>680</v>
      </c>
    </row>
    <row r="210" s="14" customFormat="1">
      <c r="A210" s="14"/>
      <c r="B210" s="235"/>
      <c r="C210" s="236"/>
      <c r="D210" s="226" t="s">
        <v>137</v>
      </c>
      <c r="E210" s="237" t="s">
        <v>19</v>
      </c>
      <c r="F210" s="238" t="s">
        <v>681</v>
      </c>
      <c r="G210" s="236"/>
      <c r="H210" s="239">
        <v>368</v>
      </c>
      <c r="I210" s="240"/>
      <c r="J210" s="236"/>
      <c r="K210" s="236"/>
      <c r="L210" s="241"/>
      <c r="M210" s="242"/>
      <c r="N210" s="243"/>
      <c r="O210" s="243"/>
      <c r="P210" s="243"/>
      <c r="Q210" s="243"/>
      <c r="R210" s="243"/>
      <c r="S210" s="243"/>
      <c r="T210" s="24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5" t="s">
        <v>137</v>
      </c>
      <c r="AU210" s="245" t="s">
        <v>86</v>
      </c>
      <c r="AV210" s="14" t="s">
        <v>86</v>
      </c>
      <c r="AW210" s="14" t="s">
        <v>35</v>
      </c>
      <c r="AX210" s="14" t="s">
        <v>84</v>
      </c>
      <c r="AY210" s="245" t="s">
        <v>126</v>
      </c>
    </row>
    <row r="211" s="12" customFormat="1" ht="22.8" customHeight="1">
      <c r="A211" s="12"/>
      <c r="B211" s="190"/>
      <c r="C211" s="191"/>
      <c r="D211" s="192" t="s">
        <v>75</v>
      </c>
      <c r="E211" s="204" t="s">
        <v>234</v>
      </c>
      <c r="F211" s="204" t="s">
        <v>235</v>
      </c>
      <c r="G211" s="191"/>
      <c r="H211" s="191"/>
      <c r="I211" s="194"/>
      <c r="J211" s="205">
        <f>BK211</f>
        <v>0</v>
      </c>
      <c r="K211" s="191"/>
      <c r="L211" s="196"/>
      <c r="M211" s="197"/>
      <c r="N211" s="198"/>
      <c r="O211" s="198"/>
      <c r="P211" s="199">
        <f>SUM(P212:P289)</f>
        <v>0</v>
      </c>
      <c r="Q211" s="198"/>
      <c r="R211" s="199">
        <f>SUM(R212:R289)</f>
        <v>34.451847650000005</v>
      </c>
      <c r="S211" s="198"/>
      <c r="T211" s="200">
        <f>SUM(T212:T289)</f>
        <v>40.149999999999999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01" t="s">
        <v>144</v>
      </c>
      <c r="AT211" s="202" t="s">
        <v>75</v>
      </c>
      <c r="AU211" s="202" t="s">
        <v>84</v>
      </c>
      <c r="AY211" s="201" t="s">
        <v>126</v>
      </c>
      <c r="BK211" s="203">
        <f>SUM(BK212:BK289)</f>
        <v>0</v>
      </c>
    </row>
    <row r="212" s="2" customFormat="1" ht="16.5" customHeight="1">
      <c r="A212" s="40"/>
      <c r="B212" s="41"/>
      <c r="C212" s="206" t="s">
        <v>460</v>
      </c>
      <c r="D212" s="206" t="s">
        <v>128</v>
      </c>
      <c r="E212" s="207" t="s">
        <v>682</v>
      </c>
      <c r="F212" s="208" t="s">
        <v>683</v>
      </c>
      <c r="G212" s="209" t="s">
        <v>684</v>
      </c>
      <c r="H212" s="210">
        <v>0.104</v>
      </c>
      <c r="I212" s="211"/>
      <c r="J212" s="212">
        <f>ROUND(I212*H212,2)</f>
        <v>0</v>
      </c>
      <c r="K212" s="208" t="s">
        <v>132</v>
      </c>
      <c r="L212" s="46"/>
      <c r="M212" s="213" t="s">
        <v>19</v>
      </c>
      <c r="N212" s="214" t="s">
        <v>47</v>
      </c>
      <c r="O212" s="86"/>
      <c r="P212" s="215">
        <f>O212*H212</f>
        <v>0</v>
      </c>
      <c r="Q212" s="215">
        <v>0.0088000000000000005</v>
      </c>
      <c r="R212" s="215">
        <f>Q212*H212</f>
        <v>0.00091520000000000002</v>
      </c>
      <c r="S212" s="215">
        <v>0</v>
      </c>
      <c r="T212" s="216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7" t="s">
        <v>194</v>
      </c>
      <c r="AT212" s="217" t="s">
        <v>128</v>
      </c>
      <c r="AU212" s="217" t="s">
        <v>86</v>
      </c>
      <c r="AY212" s="19" t="s">
        <v>126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9" t="s">
        <v>84</v>
      </c>
      <c r="BK212" s="218">
        <f>ROUND(I212*H212,2)</f>
        <v>0</v>
      </c>
      <c r="BL212" s="19" t="s">
        <v>194</v>
      </c>
      <c r="BM212" s="217" t="s">
        <v>685</v>
      </c>
    </row>
    <row r="213" s="2" customFormat="1">
      <c r="A213" s="40"/>
      <c r="B213" s="41"/>
      <c r="C213" s="42"/>
      <c r="D213" s="219" t="s">
        <v>135</v>
      </c>
      <c r="E213" s="42"/>
      <c r="F213" s="220" t="s">
        <v>686</v>
      </c>
      <c r="G213" s="42"/>
      <c r="H213" s="42"/>
      <c r="I213" s="221"/>
      <c r="J213" s="42"/>
      <c r="K213" s="42"/>
      <c r="L213" s="46"/>
      <c r="M213" s="222"/>
      <c r="N213" s="223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135</v>
      </c>
      <c r="AU213" s="19" t="s">
        <v>86</v>
      </c>
    </row>
    <row r="214" s="2" customFormat="1" ht="16.5" customHeight="1">
      <c r="A214" s="40"/>
      <c r="B214" s="41"/>
      <c r="C214" s="206" t="s">
        <v>467</v>
      </c>
      <c r="D214" s="206" t="s">
        <v>128</v>
      </c>
      <c r="E214" s="207" t="s">
        <v>687</v>
      </c>
      <c r="F214" s="208" t="s">
        <v>688</v>
      </c>
      <c r="G214" s="209" t="s">
        <v>684</v>
      </c>
      <c r="H214" s="210">
        <v>0.104</v>
      </c>
      <c r="I214" s="211"/>
      <c r="J214" s="212">
        <f>ROUND(I214*H214,2)</f>
        <v>0</v>
      </c>
      <c r="K214" s="208" t="s">
        <v>132</v>
      </c>
      <c r="L214" s="46"/>
      <c r="M214" s="213" t="s">
        <v>19</v>
      </c>
      <c r="N214" s="214" t="s">
        <v>47</v>
      </c>
      <c r="O214" s="86"/>
      <c r="P214" s="215">
        <f>O214*H214</f>
        <v>0</v>
      </c>
      <c r="Q214" s="215">
        <v>0.0099000000000000008</v>
      </c>
      <c r="R214" s="215">
        <f>Q214*H214</f>
        <v>0.0010296000000000001</v>
      </c>
      <c r="S214" s="215">
        <v>0</v>
      </c>
      <c r="T214" s="216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7" t="s">
        <v>194</v>
      </c>
      <c r="AT214" s="217" t="s">
        <v>128</v>
      </c>
      <c r="AU214" s="217" t="s">
        <v>86</v>
      </c>
      <c r="AY214" s="19" t="s">
        <v>126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9" t="s">
        <v>84</v>
      </c>
      <c r="BK214" s="218">
        <f>ROUND(I214*H214,2)</f>
        <v>0</v>
      </c>
      <c r="BL214" s="19" t="s">
        <v>194</v>
      </c>
      <c r="BM214" s="217" t="s">
        <v>689</v>
      </c>
    </row>
    <row r="215" s="2" customFormat="1">
      <c r="A215" s="40"/>
      <c r="B215" s="41"/>
      <c r="C215" s="42"/>
      <c r="D215" s="219" t="s">
        <v>135</v>
      </c>
      <c r="E215" s="42"/>
      <c r="F215" s="220" t="s">
        <v>690</v>
      </c>
      <c r="G215" s="42"/>
      <c r="H215" s="42"/>
      <c r="I215" s="221"/>
      <c r="J215" s="42"/>
      <c r="K215" s="42"/>
      <c r="L215" s="46"/>
      <c r="M215" s="222"/>
      <c r="N215" s="223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135</v>
      </c>
      <c r="AU215" s="19" t="s">
        <v>86</v>
      </c>
    </row>
    <row r="216" s="2" customFormat="1" ht="16.5" customHeight="1">
      <c r="A216" s="40"/>
      <c r="B216" s="41"/>
      <c r="C216" s="206" t="s">
        <v>172</v>
      </c>
      <c r="D216" s="206" t="s">
        <v>128</v>
      </c>
      <c r="E216" s="207" t="s">
        <v>691</v>
      </c>
      <c r="F216" s="208" t="s">
        <v>692</v>
      </c>
      <c r="G216" s="209" t="s">
        <v>200</v>
      </c>
      <c r="H216" s="210">
        <v>144</v>
      </c>
      <c r="I216" s="211"/>
      <c r="J216" s="212">
        <f>ROUND(I216*H216,2)</f>
        <v>0</v>
      </c>
      <c r="K216" s="208" t="s">
        <v>132</v>
      </c>
      <c r="L216" s="46"/>
      <c r="M216" s="213" t="s">
        <v>19</v>
      </c>
      <c r="N216" s="214" t="s">
        <v>47</v>
      </c>
      <c r="O216" s="86"/>
      <c r="P216" s="215">
        <f>O216*H216</f>
        <v>0</v>
      </c>
      <c r="Q216" s="215">
        <v>0.00055999999999999995</v>
      </c>
      <c r="R216" s="215">
        <f>Q216*H216</f>
        <v>0.080639999999999989</v>
      </c>
      <c r="S216" s="215">
        <v>0</v>
      </c>
      <c r="T216" s="216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7" t="s">
        <v>194</v>
      </c>
      <c r="AT216" s="217" t="s">
        <v>128</v>
      </c>
      <c r="AU216" s="217" t="s">
        <v>86</v>
      </c>
      <c r="AY216" s="19" t="s">
        <v>126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9" t="s">
        <v>84</v>
      </c>
      <c r="BK216" s="218">
        <f>ROUND(I216*H216,2)</f>
        <v>0</v>
      </c>
      <c r="BL216" s="19" t="s">
        <v>194</v>
      </c>
      <c r="BM216" s="217" t="s">
        <v>693</v>
      </c>
    </row>
    <row r="217" s="2" customFormat="1">
      <c r="A217" s="40"/>
      <c r="B217" s="41"/>
      <c r="C217" s="42"/>
      <c r="D217" s="219" t="s">
        <v>135</v>
      </c>
      <c r="E217" s="42"/>
      <c r="F217" s="220" t="s">
        <v>694</v>
      </c>
      <c r="G217" s="42"/>
      <c r="H217" s="42"/>
      <c r="I217" s="221"/>
      <c r="J217" s="42"/>
      <c r="K217" s="42"/>
      <c r="L217" s="46"/>
      <c r="M217" s="222"/>
      <c r="N217" s="223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135</v>
      </c>
      <c r="AU217" s="19" t="s">
        <v>86</v>
      </c>
    </row>
    <row r="218" s="14" customFormat="1">
      <c r="A218" s="14"/>
      <c r="B218" s="235"/>
      <c r="C218" s="236"/>
      <c r="D218" s="226" t="s">
        <v>137</v>
      </c>
      <c r="E218" s="237" t="s">
        <v>19</v>
      </c>
      <c r="F218" s="238" t="s">
        <v>695</v>
      </c>
      <c r="G218" s="236"/>
      <c r="H218" s="239">
        <v>144</v>
      </c>
      <c r="I218" s="240"/>
      <c r="J218" s="236"/>
      <c r="K218" s="236"/>
      <c r="L218" s="241"/>
      <c r="M218" s="242"/>
      <c r="N218" s="243"/>
      <c r="O218" s="243"/>
      <c r="P218" s="243"/>
      <c r="Q218" s="243"/>
      <c r="R218" s="243"/>
      <c r="S218" s="243"/>
      <c r="T218" s="24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5" t="s">
        <v>137</v>
      </c>
      <c r="AU218" s="245" t="s">
        <v>86</v>
      </c>
      <c r="AV218" s="14" t="s">
        <v>86</v>
      </c>
      <c r="AW218" s="14" t="s">
        <v>35</v>
      </c>
      <c r="AX218" s="14" t="s">
        <v>84</v>
      </c>
      <c r="AY218" s="245" t="s">
        <v>126</v>
      </c>
    </row>
    <row r="219" s="2" customFormat="1" ht="33" customHeight="1">
      <c r="A219" s="40"/>
      <c r="B219" s="41"/>
      <c r="C219" s="206" t="s">
        <v>696</v>
      </c>
      <c r="D219" s="206" t="s">
        <v>128</v>
      </c>
      <c r="E219" s="207" t="s">
        <v>697</v>
      </c>
      <c r="F219" s="208" t="s">
        <v>698</v>
      </c>
      <c r="G219" s="209" t="s">
        <v>200</v>
      </c>
      <c r="H219" s="210">
        <v>72</v>
      </c>
      <c r="I219" s="211"/>
      <c r="J219" s="212">
        <f>ROUND(I219*H219,2)</f>
        <v>0</v>
      </c>
      <c r="K219" s="208" t="s">
        <v>132</v>
      </c>
      <c r="L219" s="46"/>
      <c r="M219" s="213" t="s">
        <v>19</v>
      </c>
      <c r="N219" s="214" t="s">
        <v>47</v>
      </c>
      <c r="O219" s="86"/>
      <c r="P219" s="215">
        <f>O219*H219</f>
        <v>0</v>
      </c>
      <c r="Q219" s="215">
        <v>0</v>
      </c>
      <c r="R219" s="215">
        <f>Q219*H219</f>
        <v>0</v>
      </c>
      <c r="S219" s="215">
        <v>0</v>
      </c>
      <c r="T219" s="216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7" t="s">
        <v>194</v>
      </c>
      <c r="AT219" s="217" t="s">
        <v>128</v>
      </c>
      <c r="AU219" s="217" t="s">
        <v>86</v>
      </c>
      <c r="AY219" s="19" t="s">
        <v>126</v>
      </c>
      <c r="BE219" s="218">
        <f>IF(N219="základní",J219,0)</f>
        <v>0</v>
      </c>
      <c r="BF219" s="218">
        <f>IF(N219="snížená",J219,0)</f>
        <v>0</v>
      </c>
      <c r="BG219" s="218">
        <f>IF(N219="zákl. přenesená",J219,0)</f>
        <v>0</v>
      </c>
      <c r="BH219" s="218">
        <f>IF(N219="sníž. přenesená",J219,0)</f>
        <v>0</v>
      </c>
      <c r="BI219" s="218">
        <f>IF(N219="nulová",J219,0)</f>
        <v>0</v>
      </c>
      <c r="BJ219" s="19" t="s">
        <v>84</v>
      </c>
      <c r="BK219" s="218">
        <f>ROUND(I219*H219,2)</f>
        <v>0</v>
      </c>
      <c r="BL219" s="19" t="s">
        <v>194</v>
      </c>
      <c r="BM219" s="217" t="s">
        <v>699</v>
      </c>
    </row>
    <row r="220" s="2" customFormat="1">
      <c r="A220" s="40"/>
      <c r="B220" s="41"/>
      <c r="C220" s="42"/>
      <c r="D220" s="219" t="s">
        <v>135</v>
      </c>
      <c r="E220" s="42"/>
      <c r="F220" s="220" t="s">
        <v>700</v>
      </c>
      <c r="G220" s="42"/>
      <c r="H220" s="42"/>
      <c r="I220" s="221"/>
      <c r="J220" s="42"/>
      <c r="K220" s="42"/>
      <c r="L220" s="46"/>
      <c r="M220" s="222"/>
      <c r="N220" s="223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135</v>
      </c>
      <c r="AU220" s="19" t="s">
        <v>86</v>
      </c>
    </row>
    <row r="221" s="2" customFormat="1" ht="24.15" customHeight="1">
      <c r="A221" s="40"/>
      <c r="B221" s="41"/>
      <c r="C221" s="206" t="s">
        <v>701</v>
      </c>
      <c r="D221" s="206" t="s">
        <v>128</v>
      </c>
      <c r="E221" s="207" t="s">
        <v>254</v>
      </c>
      <c r="F221" s="208" t="s">
        <v>255</v>
      </c>
      <c r="G221" s="209" t="s">
        <v>131</v>
      </c>
      <c r="H221" s="210">
        <v>9.3599999999999994</v>
      </c>
      <c r="I221" s="211"/>
      <c r="J221" s="212">
        <f>ROUND(I221*H221,2)</f>
        <v>0</v>
      </c>
      <c r="K221" s="208" t="s">
        <v>132</v>
      </c>
      <c r="L221" s="46"/>
      <c r="M221" s="213" t="s">
        <v>19</v>
      </c>
      <c r="N221" s="214" t="s">
        <v>47</v>
      </c>
      <c r="O221" s="86"/>
      <c r="P221" s="215">
        <f>O221*H221</f>
        <v>0</v>
      </c>
      <c r="Q221" s="215">
        <v>0</v>
      </c>
      <c r="R221" s="215">
        <f>Q221*H221</f>
        <v>0</v>
      </c>
      <c r="S221" s="215">
        <v>0</v>
      </c>
      <c r="T221" s="216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7" t="s">
        <v>194</v>
      </c>
      <c r="AT221" s="217" t="s">
        <v>128</v>
      </c>
      <c r="AU221" s="217" t="s">
        <v>86</v>
      </c>
      <c r="AY221" s="19" t="s">
        <v>126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9" t="s">
        <v>84</v>
      </c>
      <c r="BK221" s="218">
        <f>ROUND(I221*H221,2)</f>
        <v>0</v>
      </c>
      <c r="BL221" s="19" t="s">
        <v>194</v>
      </c>
      <c r="BM221" s="217" t="s">
        <v>702</v>
      </c>
    </row>
    <row r="222" s="2" customFormat="1">
      <c r="A222" s="40"/>
      <c r="B222" s="41"/>
      <c r="C222" s="42"/>
      <c r="D222" s="219" t="s">
        <v>135</v>
      </c>
      <c r="E222" s="42"/>
      <c r="F222" s="220" t="s">
        <v>257</v>
      </c>
      <c r="G222" s="42"/>
      <c r="H222" s="42"/>
      <c r="I222" s="221"/>
      <c r="J222" s="42"/>
      <c r="K222" s="42"/>
      <c r="L222" s="46"/>
      <c r="M222" s="222"/>
      <c r="N222" s="223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135</v>
      </c>
      <c r="AU222" s="19" t="s">
        <v>86</v>
      </c>
    </row>
    <row r="223" s="2" customFormat="1" ht="33" customHeight="1">
      <c r="A223" s="40"/>
      <c r="B223" s="41"/>
      <c r="C223" s="206" t="s">
        <v>703</v>
      </c>
      <c r="D223" s="206" t="s">
        <v>128</v>
      </c>
      <c r="E223" s="207" t="s">
        <v>259</v>
      </c>
      <c r="F223" s="208" t="s">
        <v>260</v>
      </c>
      <c r="G223" s="209" t="s">
        <v>131</v>
      </c>
      <c r="H223" s="210">
        <v>224.63999999999999</v>
      </c>
      <c r="I223" s="211"/>
      <c r="J223" s="212">
        <f>ROUND(I223*H223,2)</f>
        <v>0</v>
      </c>
      <c r="K223" s="208" t="s">
        <v>132</v>
      </c>
      <c r="L223" s="46"/>
      <c r="M223" s="213" t="s">
        <v>19</v>
      </c>
      <c r="N223" s="214" t="s">
        <v>47</v>
      </c>
      <c r="O223" s="86"/>
      <c r="P223" s="215">
        <f>O223*H223</f>
        <v>0</v>
      </c>
      <c r="Q223" s="215">
        <v>0</v>
      </c>
      <c r="R223" s="215">
        <f>Q223*H223</f>
        <v>0</v>
      </c>
      <c r="S223" s="215">
        <v>0</v>
      </c>
      <c r="T223" s="216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7" t="s">
        <v>194</v>
      </c>
      <c r="AT223" s="217" t="s">
        <v>128</v>
      </c>
      <c r="AU223" s="217" t="s">
        <v>86</v>
      </c>
      <c r="AY223" s="19" t="s">
        <v>126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9" t="s">
        <v>84</v>
      </c>
      <c r="BK223" s="218">
        <f>ROUND(I223*H223,2)</f>
        <v>0</v>
      </c>
      <c r="BL223" s="19" t="s">
        <v>194</v>
      </c>
      <c r="BM223" s="217" t="s">
        <v>704</v>
      </c>
    </row>
    <row r="224" s="2" customFormat="1">
      <c r="A224" s="40"/>
      <c r="B224" s="41"/>
      <c r="C224" s="42"/>
      <c r="D224" s="219" t="s">
        <v>135</v>
      </c>
      <c r="E224" s="42"/>
      <c r="F224" s="220" t="s">
        <v>262</v>
      </c>
      <c r="G224" s="42"/>
      <c r="H224" s="42"/>
      <c r="I224" s="221"/>
      <c r="J224" s="42"/>
      <c r="K224" s="42"/>
      <c r="L224" s="46"/>
      <c r="M224" s="222"/>
      <c r="N224" s="223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135</v>
      </c>
      <c r="AU224" s="19" t="s">
        <v>86</v>
      </c>
    </row>
    <row r="225" s="14" customFormat="1">
      <c r="A225" s="14"/>
      <c r="B225" s="235"/>
      <c r="C225" s="236"/>
      <c r="D225" s="226" t="s">
        <v>137</v>
      </c>
      <c r="E225" s="237" t="s">
        <v>19</v>
      </c>
      <c r="F225" s="238" t="s">
        <v>705</v>
      </c>
      <c r="G225" s="236"/>
      <c r="H225" s="239">
        <v>224.63999999999999</v>
      </c>
      <c r="I225" s="240"/>
      <c r="J225" s="236"/>
      <c r="K225" s="236"/>
      <c r="L225" s="241"/>
      <c r="M225" s="242"/>
      <c r="N225" s="243"/>
      <c r="O225" s="243"/>
      <c r="P225" s="243"/>
      <c r="Q225" s="243"/>
      <c r="R225" s="243"/>
      <c r="S225" s="243"/>
      <c r="T225" s="24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5" t="s">
        <v>137</v>
      </c>
      <c r="AU225" s="245" t="s">
        <v>86</v>
      </c>
      <c r="AV225" s="14" t="s">
        <v>86</v>
      </c>
      <c r="AW225" s="14" t="s">
        <v>35</v>
      </c>
      <c r="AX225" s="14" t="s">
        <v>84</v>
      </c>
      <c r="AY225" s="245" t="s">
        <v>126</v>
      </c>
    </row>
    <row r="226" s="2" customFormat="1" ht="21.75" customHeight="1">
      <c r="A226" s="40"/>
      <c r="B226" s="41"/>
      <c r="C226" s="206" t="s">
        <v>706</v>
      </c>
      <c r="D226" s="206" t="s">
        <v>128</v>
      </c>
      <c r="E226" s="207" t="s">
        <v>264</v>
      </c>
      <c r="F226" s="208" t="s">
        <v>265</v>
      </c>
      <c r="G226" s="209" t="s">
        <v>153</v>
      </c>
      <c r="H226" s="210">
        <v>18.719999999999999</v>
      </c>
      <c r="I226" s="211"/>
      <c r="J226" s="212">
        <f>ROUND(I226*H226,2)</f>
        <v>0</v>
      </c>
      <c r="K226" s="208" t="s">
        <v>132</v>
      </c>
      <c r="L226" s="46"/>
      <c r="M226" s="213" t="s">
        <v>19</v>
      </c>
      <c r="N226" s="214" t="s">
        <v>47</v>
      </c>
      <c r="O226" s="86"/>
      <c r="P226" s="215">
        <f>O226*H226</f>
        <v>0</v>
      </c>
      <c r="Q226" s="215">
        <v>0</v>
      </c>
      <c r="R226" s="215">
        <f>Q226*H226</f>
        <v>0</v>
      </c>
      <c r="S226" s="215">
        <v>0</v>
      </c>
      <c r="T226" s="216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7" t="s">
        <v>194</v>
      </c>
      <c r="AT226" s="217" t="s">
        <v>128</v>
      </c>
      <c r="AU226" s="217" t="s">
        <v>86</v>
      </c>
      <c r="AY226" s="19" t="s">
        <v>126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9" t="s">
        <v>84</v>
      </c>
      <c r="BK226" s="218">
        <f>ROUND(I226*H226,2)</f>
        <v>0</v>
      </c>
      <c r="BL226" s="19" t="s">
        <v>194</v>
      </c>
      <c r="BM226" s="217" t="s">
        <v>707</v>
      </c>
    </row>
    <row r="227" s="2" customFormat="1">
      <c r="A227" s="40"/>
      <c r="B227" s="41"/>
      <c r="C227" s="42"/>
      <c r="D227" s="219" t="s">
        <v>135</v>
      </c>
      <c r="E227" s="42"/>
      <c r="F227" s="220" t="s">
        <v>267</v>
      </c>
      <c r="G227" s="42"/>
      <c r="H227" s="42"/>
      <c r="I227" s="221"/>
      <c r="J227" s="42"/>
      <c r="K227" s="42"/>
      <c r="L227" s="46"/>
      <c r="M227" s="222"/>
      <c r="N227" s="223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135</v>
      </c>
      <c r="AU227" s="19" t="s">
        <v>86</v>
      </c>
    </row>
    <row r="228" s="14" customFormat="1">
      <c r="A228" s="14"/>
      <c r="B228" s="235"/>
      <c r="C228" s="236"/>
      <c r="D228" s="226" t="s">
        <v>137</v>
      </c>
      <c r="E228" s="237" t="s">
        <v>19</v>
      </c>
      <c r="F228" s="238" t="s">
        <v>708</v>
      </c>
      <c r="G228" s="236"/>
      <c r="H228" s="239">
        <v>18.719999999999999</v>
      </c>
      <c r="I228" s="240"/>
      <c r="J228" s="236"/>
      <c r="K228" s="236"/>
      <c r="L228" s="241"/>
      <c r="M228" s="242"/>
      <c r="N228" s="243"/>
      <c r="O228" s="243"/>
      <c r="P228" s="243"/>
      <c r="Q228" s="243"/>
      <c r="R228" s="243"/>
      <c r="S228" s="243"/>
      <c r="T228" s="24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5" t="s">
        <v>137</v>
      </c>
      <c r="AU228" s="245" t="s">
        <v>86</v>
      </c>
      <c r="AV228" s="14" t="s">
        <v>86</v>
      </c>
      <c r="AW228" s="14" t="s">
        <v>35</v>
      </c>
      <c r="AX228" s="14" t="s">
        <v>84</v>
      </c>
      <c r="AY228" s="245" t="s">
        <v>126</v>
      </c>
    </row>
    <row r="229" s="2" customFormat="1" ht="33" customHeight="1">
      <c r="A229" s="40"/>
      <c r="B229" s="41"/>
      <c r="C229" s="206" t="s">
        <v>709</v>
      </c>
      <c r="D229" s="206" t="s">
        <v>128</v>
      </c>
      <c r="E229" s="207" t="s">
        <v>710</v>
      </c>
      <c r="F229" s="208" t="s">
        <v>711</v>
      </c>
      <c r="G229" s="209" t="s">
        <v>200</v>
      </c>
      <c r="H229" s="210">
        <v>72</v>
      </c>
      <c r="I229" s="211"/>
      <c r="J229" s="212">
        <f>ROUND(I229*H229,2)</f>
        <v>0</v>
      </c>
      <c r="K229" s="208" t="s">
        <v>132</v>
      </c>
      <c r="L229" s="46"/>
      <c r="M229" s="213" t="s">
        <v>19</v>
      </c>
      <c r="N229" s="214" t="s">
        <v>47</v>
      </c>
      <c r="O229" s="86"/>
      <c r="P229" s="215">
        <f>O229*H229</f>
        <v>0</v>
      </c>
      <c r="Q229" s="215">
        <v>0</v>
      </c>
      <c r="R229" s="215">
        <f>Q229*H229</f>
        <v>0</v>
      </c>
      <c r="S229" s="215">
        <v>0</v>
      </c>
      <c r="T229" s="216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7" t="s">
        <v>194</v>
      </c>
      <c r="AT229" s="217" t="s">
        <v>128</v>
      </c>
      <c r="AU229" s="217" t="s">
        <v>86</v>
      </c>
      <c r="AY229" s="19" t="s">
        <v>126</v>
      </c>
      <c r="BE229" s="218">
        <f>IF(N229="základní",J229,0)</f>
        <v>0</v>
      </c>
      <c r="BF229" s="218">
        <f>IF(N229="snížená",J229,0)</f>
        <v>0</v>
      </c>
      <c r="BG229" s="218">
        <f>IF(N229="zákl. přenesená",J229,0)</f>
        <v>0</v>
      </c>
      <c r="BH229" s="218">
        <f>IF(N229="sníž. přenesená",J229,0)</f>
        <v>0</v>
      </c>
      <c r="BI229" s="218">
        <f>IF(N229="nulová",J229,0)</f>
        <v>0</v>
      </c>
      <c r="BJ229" s="19" t="s">
        <v>84</v>
      </c>
      <c r="BK229" s="218">
        <f>ROUND(I229*H229,2)</f>
        <v>0</v>
      </c>
      <c r="BL229" s="19" t="s">
        <v>194</v>
      </c>
      <c r="BM229" s="217" t="s">
        <v>712</v>
      </c>
    </row>
    <row r="230" s="2" customFormat="1">
      <c r="A230" s="40"/>
      <c r="B230" s="41"/>
      <c r="C230" s="42"/>
      <c r="D230" s="219" t="s">
        <v>135</v>
      </c>
      <c r="E230" s="42"/>
      <c r="F230" s="220" t="s">
        <v>713</v>
      </c>
      <c r="G230" s="42"/>
      <c r="H230" s="42"/>
      <c r="I230" s="221"/>
      <c r="J230" s="42"/>
      <c r="K230" s="42"/>
      <c r="L230" s="46"/>
      <c r="M230" s="222"/>
      <c r="N230" s="223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135</v>
      </c>
      <c r="AU230" s="19" t="s">
        <v>86</v>
      </c>
    </row>
    <row r="231" s="2" customFormat="1" ht="24.15" customHeight="1">
      <c r="A231" s="40"/>
      <c r="B231" s="41"/>
      <c r="C231" s="206" t="s">
        <v>714</v>
      </c>
      <c r="D231" s="206" t="s">
        <v>128</v>
      </c>
      <c r="E231" s="207" t="s">
        <v>715</v>
      </c>
      <c r="F231" s="208" t="s">
        <v>716</v>
      </c>
      <c r="G231" s="209" t="s">
        <v>200</v>
      </c>
      <c r="H231" s="210">
        <v>30</v>
      </c>
      <c r="I231" s="211"/>
      <c r="J231" s="212">
        <f>ROUND(I231*H231,2)</f>
        <v>0</v>
      </c>
      <c r="K231" s="208" t="s">
        <v>132</v>
      </c>
      <c r="L231" s="46"/>
      <c r="M231" s="213" t="s">
        <v>19</v>
      </c>
      <c r="N231" s="214" t="s">
        <v>47</v>
      </c>
      <c r="O231" s="86"/>
      <c r="P231" s="215">
        <f>O231*H231</f>
        <v>0</v>
      </c>
      <c r="Q231" s="215">
        <v>2.0000000000000002E-05</v>
      </c>
      <c r="R231" s="215">
        <f>Q231*H231</f>
        <v>0.00060000000000000006</v>
      </c>
      <c r="S231" s="215">
        <v>0</v>
      </c>
      <c r="T231" s="216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7" t="s">
        <v>194</v>
      </c>
      <c r="AT231" s="217" t="s">
        <v>128</v>
      </c>
      <c r="AU231" s="217" t="s">
        <v>86</v>
      </c>
      <c r="AY231" s="19" t="s">
        <v>126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9" t="s">
        <v>84</v>
      </c>
      <c r="BK231" s="218">
        <f>ROUND(I231*H231,2)</f>
        <v>0</v>
      </c>
      <c r="BL231" s="19" t="s">
        <v>194</v>
      </c>
      <c r="BM231" s="217" t="s">
        <v>717</v>
      </c>
    </row>
    <row r="232" s="2" customFormat="1">
      <c r="A232" s="40"/>
      <c r="B232" s="41"/>
      <c r="C232" s="42"/>
      <c r="D232" s="219" t="s">
        <v>135</v>
      </c>
      <c r="E232" s="42"/>
      <c r="F232" s="220" t="s">
        <v>718</v>
      </c>
      <c r="G232" s="42"/>
      <c r="H232" s="42"/>
      <c r="I232" s="221"/>
      <c r="J232" s="42"/>
      <c r="K232" s="42"/>
      <c r="L232" s="46"/>
      <c r="M232" s="222"/>
      <c r="N232" s="223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135</v>
      </c>
      <c r="AU232" s="19" t="s">
        <v>86</v>
      </c>
    </row>
    <row r="233" s="2" customFormat="1" ht="16.5" customHeight="1">
      <c r="A233" s="40"/>
      <c r="B233" s="41"/>
      <c r="C233" s="257" t="s">
        <v>194</v>
      </c>
      <c r="D233" s="257" t="s">
        <v>185</v>
      </c>
      <c r="E233" s="258" t="s">
        <v>719</v>
      </c>
      <c r="F233" s="259" t="s">
        <v>720</v>
      </c>
      <c r="G233" s="260" t="s">
        <v>200</v>
      </c>
      <c r="H233" s="261">
        <v>30.899999999999999</v>
      </c>
      <c r="I233" s="262"/>
      <c r="J233" s="263">
        <f>ROUND(I233*H233,2)</f>
        <v>0</v>
      </c>
      <c r="K233" s="259" t="s">
        <v>132</v>
      </c>
      <c r="L233" s="264"/>
      <c r="M233" s="265" t="s">
        <v>19</v>
      </c>
      <c r="N233" s="266" t="s">
        <v>47</v>
      </c>
      <c r="O233" s="86"/>
      <c r="P233" s="215">
        <f>O233*H233</f>
        <v>0</v>
      </c>
      <c r="Q233" s="215">
        <v>0.0055500000000000002</v>
      </c>
      <c r="R233" s="215">
        <f>Q233*H233</f>
        <v>0.17149500000000001</v>
      </c>
      <c r="S233" s="215">
        <v>0</v>
      </c>
      <c r="T233" s="216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7" t="s">
        <v>560</v>
      </c>
      <c r="AT233" s="217" t="s">
        <v>185</v>
      </c>
      <c r="AU233" s="217" t="s">
        <v>86</v>
      </c>
      <c r="AY233" s="19" t="s">
        <v>126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9" t="s">
        <v>84</v>
      </c>
      <c r="BK233" s="218">
        <f>ROUND(I233*H233,2)</f>
        <v>0</v>
      </c>
      <c r="BL233" s="19" t="s">
        <v>560</v>
      </c>
      <c r="BM233" s="217" t="s">
        <v>721</v>
      </c>
    </row>
    <row r="234" s="14" customFormat="1">
      <c r="A234" s="14"/>
      <c r="B234" s="235"/>
      <c r="C234" s="236"/>
      <c r="D234" s="226" t="s">
        <v>137</v>
      </c>
      <c r="E234" s="237" t="s">
        <v>19</v>
      </c>
      <c r="F234" s="238" t="s">
        <v>722</v>
      </c>
      <c r="G234" s="236"/>
      <c r="H234" s="239">
        <v>30.899999999999999</v>
      </c>
      <c r="I234" s="240"/>
      <c r="J234" s="236"/>
      <c r="K234" s="236"/>
      <c r="L234" s="241"/>
      <c r="M234" s="242"/>
      <c r="N234" s="243"/>
      <c r="O234" s="243"/>
      <c r="P234" s="243"/>
      <c r="Q234" s="243"/>
      <c r="R234" s="243"/>
      <c r="S234" s="243"/>
      <c r="T234" s="24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5" t="s">
        <v>137</v>
      </c>
      <c r="AU234" s="245" t="s">
        <v>86</v>
      </c>
      <c r="AV234" s="14" t="s">
        <v>86</v>
      </c>
      <c r="AW234" s="14" t="s">
        <v>35</v>
      </c>
      <c r="AX234" s="14" t="s">
        <v>84</v>
      </c>
      <c r="AY234" s="245" t="s">
        <v>126</v>
      </c>
    </row>
    <row r="235" s="2" customFormat="1" ht="24.15" customHeight="1">
      <c r="A235" s="40"/>
      <c r="B235" s="41"/>
      <c r="C235" s="206" t="s">
        <v>723</v>
      </c>
      <c r="D235" s="206" t="s">
        <v>128</v>
      </c>
      <c r="E235" s="207" t="s">
        <v>724</v>
      </c>
      <c r="F235" s="208" t="s">
        <v>725</v>
      </c>
      <c r="G235" s="209" t="s">
        <v>200</v>
      </c>
      <c r="H235" s="210">
        <v>21</v>
      </c>
      <c r="I235" s="211"/>
      <c r="J235" s="212">
        <f>ROUND(I235*H235,2)</f>
        <v>0</v>
      </c>
      <c r="K235" s="208" t="s">
        <v>132</v>
      </c>
      <c r="L235" s="46"/>
      <c r="M235" s="213" t="s">
        <v>19</v>
      </c>
      <c r="N235" s="214" t="s">
        <v>47</v>
      </c>
      <c r="O235" s="86"/>
      <c r="P235" s="215">
        <f>O235*H235</f>
        <v>0</v>
      </c>
      <c r="Q235" s="215">
        <v>3.0000000000000001E-05</v>
      </c>
      <c r="R235" s="215">
        <f>Q235*H235</f>
        <v>0.00063000000000000003</v>
      </c>
      <c r="S235" s="215">
        <v>0</v>
      </c>
      <c r="T235" s="216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7" t="s">
        <v>194</v>
      </c>
      <c r="AT235" s="217" t="s">
        <v>128</v>
      </c>
      <c r="AU235" s="217" t="s">
        <v>86</v>
      </c>
      <c r="AY235" s="19" t="s">
        <v>126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9" t="s">
        <v>84</v>
      </c>
      <c r="BK235" s="218">
        <f>ROUND(I235*H235,2)</f>
        <v>0</v>
      </c>
      <c r="BL235" s="19" t="s">
        <v>194</v>
      </c>
      <c r="BM235" s="217" t="s">
        <v>726</v>
      </c>
    </row>
    <row r="236" s="2" customFormat="1">
      <c r="A236" s="40"/>
      <c r="B236" s="41"/>
      <c r="C236" s="42"/>
      <c r="D236" s="219" t="s">
        <v>135</v>
      </c>
      <c r="E236" s="42"/>
      <c r="F236" s="220" t="s">
        <v>727</v>
      </c>
      <c r="G236" s="42"/>
      <c r="H236" s="42"/>
      <c r="I236" s="221"/>
      <c r="J236" s="42"/>
      <c r="K236" s="42"/>
      <c r="L236" s="46"/>
      <c r="M236" s="222"/>
      <c r="N236" s="223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135</v>
      </c>
      <c r="AU236" s="19" t="s">
        <v>86</v>
      </c>
    </row>
    <row r="237" s="2" customFormat="1" ht="16.5" customHeight="1">
      <c r="A237" s="40"/>
      <c r="B237" s="41"/>
      <c r="C237" s="257" t="s">
        <v>728</v>
      </c>
      <c r="D237" s="257" t="s">
        <v>185</v>
      </c>
      <c r="E237" s="258" t="s">
        <v>729</v>
      </c>
      <c r="F237" s="259" t="s">
        <v>730</v>
      </c>
      <c r="G237" s="260" t="s">
        <v>200</v>
      </c>
      <c r="H237" s="261">
        <v>21.629999999999999</v>
      </c>
      <c r="I237" s="262"/>
      <c r="J237" s="263">
        <f>ROUND(I237*H237,2)</f>
        <v>0</v>
      </c>
      <c r="K237" s="259" t="s">
        <v>132</v>
      </c>
      <c r="L237" s="264"/>
      <c r="M237" s="265" t="s">
        <v>19</v>
      </c>
      <c r="N237" s="266" t="s">
        <v>47</v>
      </c>
      <c r="O237" s="86"/>
      <c r="P237" s="215">
        <f>O237*H237</f>
        <v>0</v>
      </c>
      <c r="Q237" s="215">
        <v>0.0085699999999999995</v>
      </c>
      <c r="R237" s="215">
        <f>Q237*H237</f>
        <v>0.18536909999999998</v>
      </c>
      <c r="S237" s="215">
        <v>0</v>
      </c>
      <c r="T237" s="216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7" t="s">
        <v>560</v>
      </c>
      <c r="AT237" s="217" t="s">
        <v>185</v>
      </c>
      <c r="AU237" s="217" t="s">
        <v>86</v>
      </c>
      <c r="AY237" s="19" t="s">
        <v>126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9" t="s">
        <v>84</v>
      </c>
      <c r="BK237" s="218">
        <f>ROUND(I237*H237,2)</f>
        <v>0</v>
      </c>
      <c r="BL237" s="19" t="s">
        <v>560</v>
      </c>
      <c r="BM237" s="217" t="s">
        <v>731</v>
      </c>
    </row>
    <row r="238" s="2" customFormat="1" ht="24.15" customHeight="1">
      <c r="A238" s="40"/>
      <c r="B238" s="41"/>
      <c r="C238" s="206" t="s">
        <v>732</v>
      </c>
      <c r="D238" s="206" t="s">
        <v>128</v>
      </c>
      <c r="E238" s="207" t="s">
        <v>733</v>
      </c>
      <c r="F238" s="208" t="s">
        <v>734</v>
      </c>
      <c r="G238" s="209" t="s">
        <v>200</v>
      </c>
      <c r="H238" s="210">
        <v>72</v>
      </c>
      <c r="I238" s="211"/>
      <c r="J238" s="212">
        <f>ROUND(I238*H238,2)</f>
        <v>0</v>
      </c>
      <c r="K238" s="208" t="s">
        <v>132</v>
      </c>
      <c r="L238" s="46"/>
      <c r="M238" s="213" t="s">
        <v>19</v>
      </c>
      <c r="N238" s="214" t="s">
        <v>47</v>
      </c>
      <c r="O238" s="86"/>
      <c r="P238" s="215">
        <f>O238*H238</f>
        <v>0</v>
      </c>
      <c r="Q238" s="215">
        <v>0</v>
      </c>
      <c r="R238" s="215">
        <f>Q238*H238</f>
        <v>0</v>
      </c>
      <c r="S238" s="215">
        <v>0</v>
      </c>
      <c r="T238" s="216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7" t="s">
        <v>194</v>
      </c>
      <c r="AT238" s="217" t="s">
        <v>128</v>
      </c>
      <c r="AU238" s="217" t="s">
        <v>86</v>
      </c>
      <c r="AY238" s="19" t="s">
        <v>126</v>
      </c>
      <c r="BE238" s="218">
        <f>IF(N238="základní",J238,0)</f>
        <v>0</v>
      </c>
      <c r="BF238" s="218">
        <f>IF(N238="snížená",J238,0)</f>
        <v>0</v>
      </c>
      <c r="BG238" s="218">
        <f>IF(N238="zákl. přenesená",J238,0)</f>
        <v>0</v>
      </c>
      <c r="BH238" s="218">
        <f>IF(N238="sníž. přenesená",J238,0)</f>
        <v>0</v>
      </c>
      <c r="BI238" s="218">
        <f>IF(N238="nulová",J238,0)</f>
        <v>0</v>
      </c>
      <c r="BJ238" s="19" t="s">
        <v>84</v>
      </c>
      <c r="BK238" s="218">
        <f>ROUND(I238*H238,2)</f>
        <v>0</v>
      </c>
      <c r="BL238" s="19" t="s">
        <v>194</v>
      </c>
      <c r="BM238" s="217" t="s">
        <v>735</v>
      </c>
    </row>
    <row r="239" s="2" customFormat="1">
      <c r="A239" s="40"/>
      <c r="B239" s="41"/>
      <c r="C239" s="42"/>
      <c r="D239" s="219" t="s">
        <v>135</v>
      </c>
      <c r="E239" s="42"/>
      <c r="F239" s="220" t="s">
        <v>736</v>
      </c>
      <c r="G239" s="42"/>
      <c r="H239" s="42"/>
      <c r="I239" s="221"/>
      <c r="J239" s="42"/>
      <c r="K239" s="42"/>
      <c r="L239" s="46"/>
      <c r="M239" s="222"/>
      <c r="N239" s="223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135</v>
      </c>
      <c r="AU239" s="19" t="s">
        <v>86</v>
      </c>
    </row>
    <row r="240" s="2" customFormat="1" ht="21.75" customHeight="1">
      <c r="A240" s="40"/>
      <c r="B240" s="41"/>
      <c r="C240" s="206" t="s">
        <v>737</v>
      </c>
      <c r="D240" s="206" t="s">
        <v>128</v>
      </c>
      <c r="E240" s="207" t="s">
        <v>738</v>
      </c>
      <c r="F240" s="208" t="s">
        <v>739</v>
      </c>
      <c r="G240" s="209" t="s">
        <v>200</v>
      </c>
      <c r="H240" s="210">
        <v>72</v>
      </c>
      <c r="I240" s="211"/>
      <c r="J240" s="212">
        <f>ROUND(I240*H240,2)</f>
        <v>0</v>
      </c>
      <c r="K240" s="208" t="s">
        <v>132</v>
      </c>
      <c r="L240" s="46"/>
      <c r="M240" s="213" t="s">
        <v>19</v>
      </c>
      <c r="N240" s="214" t="s">
        <v>47</v>
      </c>
      <c r="O240" s="86"/>
      <c r="P240" s="215">
        <f>O240*H240</f>
        <v>0</v>
      </c>
      <c r="Q240" s="215">
        <v>9.0000000000000006E-05</v>
      </c>
      <c r="R240" s="215">
        <f>Q240*H240</f>
        <v>0.0064800000000000005</v>
      </c>
      <c r="S240" s="215">
        <v>0</v>
      </c>
      <c r="T240" s="216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7" t="s">
        <v>194</v>
      </c>
      <c r="AT240" s="217" t="s">
        <v>128</v>
      </c>
      <c r="AU240" s="217" t="s">
        <v>86</v>
      </c>
      <c r="AY240" s="19" t="s">
        <v>126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9" t="s">
        <v>84</v>
      </c>
      <c r="BK240" s="218">
        <f>ROUND(I240*H240,2)</f>
        <v>0</v>
      </c>
      <c r="BL240" s="19" t="s">
        <v>194</v>
      </c>
      <c r="BM240" s="217" t="s">
        <v>740</v>
      </c>
    </row>
    <row r="241" s="2" customFormat="1">
      <c r="A241" s="40"/>
      <c r="B241" s="41"/>
      <c r="C241" s="42"/>
      <c r="D241" s="219" t="s">
        <v>135</v>
      </c>
      <c r="E241" s="42"/>
      <c r="F241" s="220" t="s">
        <v>741</v>
      </c>
      <c r="G241" s="42"/>
      <c r="H241" s="42"/>
      <c r="I241" s="221"/>
      <c r="J241" s="42"/>
      <c r="K241" s="42"/>
      <c r="L241" s="46"/>
      <c r="M241" s="222"/>
      <c r="N241" s="223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135</v>
      </c>
      <c r="AU241" s="19" t="s">
        <v>86</v>
      </c>
    </row>
    <row r="242" s="2" customFormat="1" ht="21.75" customHeight="1">
      <c r="A242" s="40"/>
      <c r="B242" s="41"/>
      <c r="C242" s="206" t="s">
        <v>742</v>
      </c>
      <c r="D242" s="206" t="s">
        <v>128</v>
      </c>
      <c r="E242" s="207" t="s">
        <v>743</v>
      </c>
      <c r="F242" s="208" t="s">
        <v>744</v>
      </c>
      <c r="G242" s="209" t="s">
        <v>200</v>
      </c>
      <c r="H242" s="210">
        <v>280</v>
      </c>
      <c r="I242" s="211"/>
      <c r="J242" s="212">
        <f>ROUND(I242*H242,2)</f>
        <v>0</v>
      </c>
      <c r="K242" s="208" t="s">
        <v>132</v>
      </c>
      <c r="L242" s="46"/>
      <c r="M242" s="213" t="s">
        <v>19</v>
      </c>
      <c r="N242" s="214" t="s">
        <v>47</v>
      </c>
      <c r="O242" s="86"/>
      <c r="P242" s="215">
        <f>O242*H242</f>
        <v>0</v>
      </c>
      <c r="Q242" s="215">
        <v>0</v>
      </c>
      <c r="R242" s="215">
        <f>Q242*H242</f>
        <v>0</v>
      </c>
      <c r="S242" s="215">
        <v>0</v>
      </c>
      <c r="T242" s="216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7" t="s">
        <v>194</v>
      </c>
      <c r="AT242" s="217" t="s">
        <v>128</v>
      </c>
      <c r="AU242" s="217" t="s">
        <v>86</v>
      </c>
      <c r="AY242" s="19" t="s">
        <v>126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9" t="s">
        <v>84</v>
      </c>
      <c r="BK242" s="218">
        <f>ROUND(I242*H242,2)</f>
        <v>0</v>
      </c>
      <c r="BL242" s="19" t="s">
        <v>194</v>
      </c>
      <c r="BM242" s="217" t="s">
        <v>745</v>
      </c>
    </row>
    <row r="243" s="2" customFormat="1">
      <c r="A243" s="40"/>
      <c r="B243" s="41"/>
      <c r="C243" s="42"/>
      <c r="D243" s="219" t="s">
        <v>135</v>
      </c>
      <c r="E243" s="42"/>
      <c r="F243" s="220" t="s">
        <v>746</v>
      </c>
      <c r="G243" s="42"/>
      <c r="H243" s="42"/>
      <c r="I243" s="221"/>
      <c r="J243" s="42"/>
      <c r="K243" s="42"/>
      <c r="L243" s="46"/>
      <c r="M243" s="222"/>
      <c r="N243" s="223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135</v>
      </c>
      <c r="AU243" s="19" t="s">
        <v>86</v>
      </c>
    </row>
    <row r="244" s="2" customFormat="1" ht="16.5" customHeight="1">
      <c r="A244" s="40"/>
      <c r="B244" s="41"/>
      <c r="C244" s="257" t="s">
        <v>747</v>
      </c>
      <c r="D244" s="257" t="s">
        <v>185</v>
      </c>
      <c r="E244" s="258" t="s">
        <v>748</v>
      </c>
      <c r="F244" s="259" t="s">
        <v>749</v>
      </c>
      <c r="G244" s="260" t="s">
        <v>200</v>
      </c>
      <c r="H244" s="261">
        <v>294</v>
      </c>
      <c r="I244" s="262"/>
      <c r="J244" s="263">
        <f>ROUND(I244*H244,2)</f>
        <v>0</v>
      </c>
      <c r="K244" s="259" t="s">
        <v>132</v>
      </c>
      <c r="L244" s="264"/>
      <c r="M244" s="265" t="s">
        <v>19</v>
      </c>
      <c r="N244" s="266" t="s">
        <v>47</v>
      </c>
      <c r="O244" s="86"/>
      <c r="P244" s="215">
        <f>O244*H244</f>
        <v>0</v>
      </c>
      <c r="Q244" s="215">
        <v>0.00042999999999999999</v>
      </c>
      <c r="R244" s="215">
        <f>Q244*H244</f>
        <v>0.12642000000000001</v>
      </c>
      <c r="S244" s="215">
        <v>0</v>
      </c>
      <c r="T244" s="216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7" t="s">
        <v>211</v>
      </c>
      <c r="AT244" s="217" t="s">
        <v>185</v>
      </c>
      <c r="AU244" s="217" t="s">
        <v>86</v>
      </c>
      <c r="AY244" s="19" t="s">
        <v>126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19" t="s">
        <v>84</v>
      </c>
      <c r="BK244" s="218">
        <f>ROUND(I244*H244,2)</f>
        <v>0</v>
      </c>
      <c r="BL244" s="19" t="s">
        <v>194</v>
      </c>
      <c r="BM244" s="217" t="s">
        <v>750</v>
      </c>
    </row>
    <row r="245" s="14" customFormat="1">
      <c r="A245" s="14"/>
      <c r="B245" s="235"/>
      <c r="C245" s="236"/>
      <c r="D245" s="226" t="s">
        <v>137</v>
      </c>
      <c r="E245" s="237" t="s">
        <v>19</v>
      </c>
      <c r="F245" s="238" t="s">
        <v>751</v>
      </c>
      <c r="G245" s="236"/>
      <c r="H245" s="239">
        <v>294</v>
      </c>
      <c r="I245" s="240"/>
      <c r="J245" s="236"/>
      <c r="K245" s="236"/>
      <c r="L245" s="241"/>
      <c r="M245" s="242"/>
      <c r="N245" s="243"/>
      <c r="O245" s="243"/>
      <c r="P245" s="243"/>
      <c r="Q245" s="243"/>
      <c r="R245" s="243"/>
      <c r="S245" s="243"/>
      <c r="T245" s="24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5" t="s">
        <v>137</v>
      </c>
      <c r="AU245" s="245" t="s">
        <v>86</v>
      </c>
      <c r="AV245" s="14" t="s">
        <v>86</v>
      </c>
      <c r="AW245" s="14" t="s">
        <v>35</v>
      </c>
      <c r="AX245" s="14" t="s">
        <v>84</v>
      </c>
      <c r="AY245" s="245" t="s">
        <v>126</v>
      </c>
    </row>
    <row r="246" s="2" customFormat="1" ht="24.15" customHeight="1">
      <c r="A246" s="40"/>
      <c r="B246" s="41"/>
      <c r="C246" s="206" t="s">
        <v>752</v>
      </c>
      <c r="D246" s="206" t="s">
        <v>128</v>
      </c>
      <c r="E246" s="207" t="s">
        <v>301</v>
      </c>
      <c r="F246" s="208" t="s">
        <v>302</v>
      </c>
      <c r="G246" s="209" t="s">
        <v>161</v>
      </c>
      <c r="H246" s="210">
        <v>40</v>
      </c>
      <c r="I246" s="211"/>
      <c r="J246" s="212">
        <f>ROUND(I246*H246,2)</f>
        <v>0</v>
      </c>
      <c r="K246" s="208" t="s">
        <v>132</v>
      </c>
      <c r="L246" s="46"/>
      <c r="M246" s="213" t="s">
        <v>19</v>
      </c>
      <c r="N246" s="214" t="s">
        <v>47</v>
      </c>
      <c r="O246" s="86"/>
      <c r="P246" s="215">
        <f>O246*H246</f>
        <v>0</v>
      </c>
      <c r="Q246" s="215">
        <v>0.30360999999999999</v>
      </c>
      <c r="R246" s="215">
        <f>Q246*H246</f>
        <v>12.144399999999999</v>
      </c>
      <c r="S246" s="215">
        <v>0</v>
      </c>
      <c r="T246" s="216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7" t="s">
        <v>194</v>
      </c>
      <c r="AT246" s="217" t="s">
        <v>128</v>
      </c>
      <c r="AU246" s="217" t="s">
        <v>86</v>
      </c>
      <c r="AY246" s="19" t="s">
        <v>126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9" t="s">
        <v>84</v>
      </c>
      <c r="BK246" s="218">
        <f>ROUND(I246*H246,2)</f>
        <v>0</v>
      </c>
      <c r="BL246" s="19" t="s">
        <v>194</v>
      </c>
      <c r="BM246" s="217" t="s">
        <v>753</v>
      </c>
    </row>
    <row r="247" s="2" customFormat="1">
      <c r="A247" s="40"/>
      <c r="B247" s="41"/>
      <c r="C247" s="42"/>
      <c r="D247" s="219" t="s">
        <v>135</v>
      </c>
      <c r="E247" s="42"/>
      <c r="F247" s="220" t="s">
        <v>304</v>
      </c>
      <c r="G247" s="42"/>
      <c r="H247" s="42"/>
      <c r="I247" s="221"/>
      <c r="J247" s="42"/>
      <c r="K247" s="42"/>
      <c r="L247" s="46"/>
      <c r="M247" s="222"/>
      <c r="N247" s="223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135</v>
      </c>
      <c r="AU247" s="19" t="s">
        <v>86</v>
      </c>
    </row>
    <row r="248" s="14" customFormat="1">
      <c r="A248" s="14"/>
      <c r="B248" s="235"/>
      <c r="C248" s="236"/>
      <c r="D248" s="226" t="s">
        <v>137</v>
      </c>
      <c r="E248" s="237" t="s">
        <v>19</v>
      </c>
      <c r="F248" s="238" t="s">
        <v>754</v>
      </c>
      <c r="G248" s="236"/>
      <c r="H248" s="239">
        <v>40</v>
      </c>
      <c r="I248" s="240"/>
      <c r="J248" s="236"/>
      <c r="K248" s="236"/>
      <c r="L248" s="241"/>
      <c r="M248" s="242"/>
      <c r="N248" s="243"/>
      <c r="O248" s="243"/>
      <c r="P248" s="243"/>
      <c r="Q248" s="243"/>
      <c r="R248" s="243"/>
      <c r="S248" s="243"/>
      <c r="T248" s="24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5" t="s">
        <v>137</v>
      </c>
      <c r="AU248" s="245" t="s">
        <v>86</v>
      </c>
      <c r="AV248" s="14" t="s">
        <v>86</v>
      </c>
      <c r="AW248" s="14" t="s">
        <v>35</v>
      </c>
      <c r="AX248" s="14" t="s">
        <v>84</v>
      </c>
      <c r="AY248" s="245" t="s">
        <v>126</v>
      </c>
    </row>
    <row r="249" s="2" customFormat="1" ht="24.15" customHeight="1">
      <c r="A249" s="40"/>
      <c r="B249" s="41"/>
      <c r="C249" s="206" t="s">
        <v>755</v>
      </c>
      <c r="D249" s="206" t="s">
        <v>128</v>
      </c>
      <c r="E249" s="207" t="s">
        <v>307</v>
      </c>
      <c r="F249" s="208" t="s">
        <v>308</v>
      </c>
      <c r="G249" s="209" t="s">
        <v>161</v>
      </c>
      <c r="H249" s="210">
        <v>8.125</v>
      </c>
      <c r="I249" s="211"/>
      <c r="J249" s="212">
        <f>ROUND(I249*H249,2)</f>
        <v>0</v>
      </c>
      <c r="K249" s="208" t="s">
        <v>132</v>
      </c>
      <c r="L249" s="46"/>
      <c r="M249" s="213" t="s">
        <v>19</v>
      </c>
      <c r="N249" s="214" t="s">
        <v>47</v>
      </c>
      <c r="O249" s="86"/>
      <c r="P249" s="215">
        <f>O249*H249</f>
        <v>0</v>
      </c>
      <c r="Q249" s="215">
        <v>0.40481</v>
      </c>
      <c r="R249" s="215">
        <f>Q249*H249</f>
        <v>3.2890812500000002</v>
      </c>
      <c r="S249" s="215">
        <v>0</v>
      </c>
      <c r="T249" s="216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7" t="s">
        <v>194</v>
      </c>
      <c r="AT249" s="217" t="s">
        <v>128</v>
      </c>
      <c r="AU249" s="217" t="s">
        <v>86</v>
      </c>
      <c r="AY249" s="19" t="s">
        <v>126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19" t="s">
        <v>84</v>
      </c>
      <c r="BK249" s="218">
        <f>ROUND(I249*H249,2)</f>
        <v>0</v>
      </c>
      <c r="BL249" s="19" t="s">
        <v>194</v>
      </c>
      <c r="BM249" s="217" t="s">
        <v>756</v>
      </c>
    </row>
    <row r="250" s="2" customFormat="1">
      <c r="A250" s="40"/>
      <c r="B250" s="41"/>
      <c r="C250" s="42"/>
      <c r="D250" s="219" t="s">
        <v>135</v>
      </c>
      <c r="E250" s="42"/>
      <c r="F250" s="220" t="s">
        <v>310</v>
      </c>
      <c r="G250" s="42"/>
      <c r="H250" s="42"/>
      <c r="I250" s="221"/>
      <c r="J250" s="42"/>
      <c r="K250" s="42"/>
      <c r="L250" s="46"/>
      <c r="M250" s="222"/>
      <c r="N250" s="223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135</v>
      </c>
      <c r="AU250" s="19" t="s">
        <v>86</v>
      </c>
    </row>
    <row r="251" s="14" customFormat="1">
      <c r="A251" s="14"/>
      <c r="B251" s="235"/>
      <c r="C251" s="236"/>
      <c r="D251" s="226" t="s">
        <v>137</v>
      </c>
      <c r="E251" s="237" t="s">
        <v>19</v>
      </c>
      <c r="F251" s="238" t="s">
        <v>757</v>
      </c>
      <c r="G251" s="236"/>
      <c r="H251" s="239">
        <v>8.125</v>
      </c>
      <c r="I251" s="240"/>
      <c r="J251" s="236"/>
      <c r="K251" s="236"/>
      <c r="L251" s="241"/>
      <c r="M251" s="242"/>
      <c r="N251" s="243"/>
      <c r="O251" s="243"/>
      <c r="P251" s="243"/>
      <c r="Q251" s="243"/>
      <c r="R251" s="243"/>
      <c r="S251" s="243"/>
      <c r="T251" s="24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5" t="s">
        <v>137</v>
      </c>
      <c r="AU251" s="245" t="s">
        <v>86</v>
      </c>
      <c r="AV251" s="14" t="s">
        <v>86</v>
      </c>
      <c r="AW251" s="14" t="s">
        <v>35</v>
      </c>
      <c r="AX251" s="14" t="s">
        <v>84</v>
      </c>
      <c r="AY251" s="245" t="s">
        <v>126</v>
      </c>
    </row>
    <row r="252" s="2" customFormat="1" ht="24.15" customHeight="1">
      <c r="A252" s="40"/>
      <c r="B252" s="41"/>
      <c r="C252" s="206" t="s">
        <v>758</v>
      </c>
      <c r="D252" s="206" t="s">
        <v>128</v>
      </c>
      <c r="E252" s="207" t="s">
        <v>313</v>
      </c>
      <c r="F252" s="208" t="s">
        <v>314</v>
      </c>
      <c r="G252" s="209" t="s">
        <v>161</v>
      </c>
      <c r="H252" s="210">
        <v>8.125</v>
      </c>
      <c r="I252" s="211"/>
      <c r="J252" s="212">
        <f>ROUND(I252*H252,2)</f>
        <v>0</v>
      </c>
      <c r="K252" s="208" t="s">
        <v>132</v>
      </c>
      <c r="L252" s="46"/>
      <c r="M252" s="213" t="s">
        <v>19</v>
      </c>
      <c r="N252" s="214" t="s">
        <v>47</v>
      </c>
      <c r="O252" s="86"/>
      <c r="P252" s="215">
        <f>O252*H252</f>
        <v>0</v>
      </c>
      <c r="Q252" s="215">
        <v>0.48089999999999999</v>
      </c>
      <c r="R252" s="215">
        <f>Q252*H252</f>
        <v>3.9073124999999997</v>
      </c>
      <c r="S252" s="215">
        <v>0</v>
      </c>
      <c r="T252" s="216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7" t="s">
        <v>194</v>
      </c>
      <c r="AT252" s="217" t="s">
        <v>128</v>
      </c>
      <c r="AU252" s="217" t="s">
        <v>86</v>
      </c>
      <c r="AY252" s="19" t="s">
        <v>126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9" t="s">
        <v>84</v>
      </c>
      <c r="BK252" s="218">
        <f>ROUND(I252*H252,2)</f>
        <v>0</v>
      </c>
      <c r="BL252" s="19" t="s">
        <v>194</v>
      </c>
      <c r="BM252" s="217" t="s">
        <v>759</v>
      </c>
    </row>
    <row r="253" s="2" customFormat="1">
      <c r="A253" s="40"/>
      <c r="B253" s="41"/>
      <c r="C253" s="42"/>
      <c r="D253" s="219" t="s">
        <v>135</v>
      </c>
      <c r="E253" s="42"/>
      <c r="F253" s="220" t="s">
        <v>316</v>
      </c>
      <c r="G253" s="42"/>
      <c r="H253" s="42"/>
      <c r="I253" s="221"/>
      <c r="J253" s="42"/>
      <c r="K253" s="42"/>
      <c r="L253" s="46"/>
      <c r="M253" s="222"/>
      <c r="N253" s="223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135</v>
      </c>
      <c r="AU253" s="19" t="s">
        <v>86</v>
      </c>
    </row>
    <row r="254" s="14" customFormat="1">
      <c r="A254" s="14"/>
      <c r="B254" s="235"/>
      <c r="C254" s="236"/>
      <c r="D254" s="226" t="s">
        <v>137</v>
      </c>
      <c r="E254" s="237" t="s">
        <v>19</v>
      </c>
      <c r="F254" s="238" t="s">
        <v>757</v>
      </c>
      <c r="G254" s="236"/>
      <c r="H254" s="239">
        <v>8.125</v>
      </c>
      <c r="I254" s="240"/>
      <c r="J254" s="236"/>
      <c r="K254" s="236"/>
      <c r="L254" s="241"/>
      <c r="M254" s="242"/>
      <c r="N254" s="243"/>
      <c r="O254" s="243"/>
      <c r="P254" s="243"/>
      <c r="Q254" s="243"/>
      <c r="R254" s="243"/>
      <c r="S254" s="243"/>
      <c r="T254" s="24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5" t="s">
        <v>137</v>
      </c>
      <c r="AU254" s="245" t="s">
        <v>86</v>
      </c>
      <c r="AV254" s="14" t="s">
        <v>86</v>
      </c>
      <c r="AW254" s="14" t="s">
        <v>35</v>
      </c>
      <c r="AX254" s="14" t="s">
        <v>84</v>
      </c>
      <c r="AY254" s="245" t="s">
        <v>126</v>
      </c>
    </row>
    <row r="255" s="2" customFormat="1" ht="16.5" customHeight="1">
      <c r="A255" s="40"/>
      <c r="B255" s="41"/>
      <c r="C255" s="206" t="s">
        <v>760</v>
      </c>
      <c r="D255" s="206" t="s">
        <v>128</v>
      </c>
      <c r="E255" s="207" t="s">
        <v>318</v>
      </c>
      <c r="F255" s="208" t="s">
        <v>319</v>
      </c>
      <c r="G255" s="209" t="s">
        <v>161</v>
      </c>
      <c r="H255" s="210">
        <v>37.5</v>
      </c>
      <c r="I255" s="211"/>
      <c r="J255" s="212">
        <f>ROUND(I255*H255,2)</f>
        <v>0</v>
      </c>
      <c r="K255" s="208" t="s">
        <v>132</v>
      </c>
      <c r="L255" s="46"/>
      <c r="M255" s="213" t="s">
        <v>19</v>
      </c>
      <c r="N255" s="214" t="s">
        <v>47</v>
      </c>
      <c r="O255" s="86"/>
      <c r="P255" s="215">
        <f>O255*H255</f>
        <v>0</v>
      </c>
      <c r="Q255" s="215">
        <v>0.15559000000000001</v>
      </c>
      <c r="R255" s="215">
        <f>Q255*H255</f>
        <v>5.834625</v>
      </c>
      <c r="S255" s="215">
        <v>0</v>
      </c>
      <c r="T255" s="216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7" t="s">
        <v>194</v>
      </c>
      <c r="AT255" s="217" t="s">
        <v>128</v>
      </c>
      <c r="AU255" s="217" t="s">
        <v>86</v>
      </c>
      <c r="AY255" s="19" t="s">
        <v>126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9" t="s">
        <v>84</v>
      </c>
      <c r="BK255" s="218">
        <f>ROUND(I255*H255,2)</f>
        <v>0</v>
      </c>
      <c r="BL255" s="19" t="s">
        <v>194</v>
      </c>
      <c r="BM255" s="217" t="s">
        <v>761</v>
      </c>
    </row>
    <row r="256" s="2" customFormat="1">
      <c r="A256" s="40"/>
      <c r="B256" s="41"/>
      <c r="C256" s="42"/>
      <c r="D256" s="219" t="s">
        <v>135</v>
      </c>
      <c r="E256" s="42"/>
      <c r="F256" s="220" t="s">
        <v>321</v>
      </c>
      <c r="G256" s="42"/>
      <c r="H256" s="42"/>
      <c r="I256" s="221"/>
      <c r="J256" s="42"/>
      <c r="K256" s="42"/>
      <c r="L256" s="46"/>
      <c r="M256" s="222"/>
      <c r="N256" s="223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135</v>
      </c>
      <c r="AU256" s="19" t="s">
        <v>86</v>
      </c>
    </row>
    <row r="257" s="14" customFormat="1">
      <c r="A257" s="14"/>
      <c r="B257" s="235"/>
      <c r="C257" s="236"/>
      <c r="D257" s="226" t="s">
        <v>137</v>
      </c>
      <c r="E257" s="237" t="s">
        <v>19</v>
      </c>
      <c r="F257" s="238" t="s">
        <v>762</v>
      </c>
      <c r="G257" s="236"/>
      <c r="H257" s="239">
        <v>37.5</v>
      </c>
      <c r="I257" s="240"/>
      <c r="J257" s="236"/>
      <c r="K257" s="236"/>
      <c r="L257" s="241"/>
      <c r="M257" s="242"/>
      <c r="N257" s="243"/>
      <c r="O257" s="243"/>
      <c r="P257" s="243"/>
      <c r="Q257" s="243"/>
      <c r="R257" s="243"/>
      <c r="S257" s="243"/>
      <c r="T257" s="24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5" t="s">
        <v>137</v>
      </c>
      <c r="AU257" s="245" t="s">
        <v>86</v>
      </c>
      <c r="AV257" s="14" t="s">
        <v>86</v>
      </c>
      <c r="AW257" s="14" t="s">
        <v>35</v>
      </c>
      <c r="AX257" s="14" t="s">
        <v>84</v>
      </c>
      <c r="AY257" s="245" t="s">
        <v>126</v>
      </c>
    </row>
    <row r="258" s="2" customFormat="1" ht="16.5" customHeight="1">
      <c r="A258" s="40"/>
      <c r="B258" s="41"/>
      <c r="C258" s="206" t="s">
        <v>763</v>
      </c>
      <c r="D258" s="206" t="s">
        <v>128</v>
      </c>
      <c r="E258" s="207" t="s">
        <v>324</v>
      </c>
      <c r="F258" s="208" t="s">
        <v>325</v>
      </c>
      <c r="G258" s="209" t="s">
        <v>161</v>
      </c>
      <c r="H258" s="210">
        <v>37.5</v>
      </c>
      <c r="I258" s="211"/>
      <c r="J258" s="212">
        <f>ROUND(I258*H258,2)</f>
        <v>0</v>
      </c>
      <c r="K258" s="208" t="s">
        <v>132</v>
      </c>
      <c r="L258" s="46"/>
      <c r="M258" s="213" t="s">
        <v>19</v>
      </c>
      <c r="N258" s="214" t="s">
        <v>47</v>
      </c>
      <c r="O258" s="86"/>
      <c r="P258" s="215">
        <f>O258*H258</f>
        <v>0</v>
      </c>
      <c r="Q258" s="215">
        <v>0.12966</v>
      </c>
      <c r="R258" s="215">
        <f>Q258*H258</f>
        <v>4.8622499999999995</v>
      </c>
      <c r="S258" s="215">
        <v>0</v>
      </c>
      <c r="T258" s="216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7" t="s">
        <v>194</v>
      </c>
      <c r="AT258" s="217" t="s">
        <v>128</v>
      </c>
      <c r="AU258" s="217" t="s">
        <v>86</v>
      </c>
      <c r="AY258" s="19" t="s">
        <v>126</v>
      </c>
      <c r="BE258" s="218">
        <f>IF(N258="základní",J258,0)</f>
        <v>0</v>
      </c>
      <c r="BF258" s="218">
        <f>IF(N258="snížená",J258,0)</f>
        <v>0</v>
      </c>
      <c r="BG258" s="218">
        <f>IF(N258="zákl. přenesená",J258,0)</f>
        <v>0</v>
      </c>
      <c r="BH258" s="218">
        <f>IF(N258="sníž. přenesená",J258,0)</f>
        <v>0</v>
      </c>
      <c r="BI258" s="218">
        <f>IF(N258="nulová",J258,0)</f>
        <v>0</v>
      </c>
      <c r="BJ258" s="19" t="s">
        <v>84</v>
      </c>
      <c r="BK258" s="218">
        <f>ROUND(I258*H258,2)</f>
        <v>0</v>
      </c>
      <c r="BL258" s="19" t="s">
        <v>194</v>
      </c>
      <c r="BM258" s="217" t="s">
        <v>764</v>
      </c>
    </row>
    <row r="259" s="2" customFormat="1">
      <c r="A259" s="40"/>
      <c r="B259" s="41"/>
      <c r="C259" s="42"/>
      <c r="D259" s="219" t="s">
        <v>135</v>
      </c>
      <c r="E259" s="42"/>
      <c r="F259" s="220" t="s">
        <v>327</v>
      </c>
      <c r="G259" s="42"/>
      <c r="H259" s="42"/>
      <c r="I259" s="221"/>
      <c r="J259" s="42"/>
      <c r="K259" s="42"/>
      <c r="L259" s="46"/>
      <c r="M259" s="222"/>
      <c r="N259" s="223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135</v>
      </c>
      <c r="AU259" s="19" t="s">
        <v>86</v>
      </c>
    </row>
    <row r="260" s="14" customFormat="1">
      <c r="A260" s="14"/>
      <c r="B260" s="235"/>
      <c r="C260" s="236"/>
      <c r="D260" s="226" t="s">
        <v>137</v>
      </c>
      <c r="E260" s="237" t="s">
        <v>19</v>
      </c>
      <c r="F260" s="238" t="s">
        <v>762</v>
      </c>
      <c r="G260" s="236"/>
      <c r="H260" s="239">
        <v>37.5</v>
      </c>
      <c r="I260" s="240"/>
      <c r="J260" s="236"/>
      <c r="K260" s="236"/>
      <c r="L260" s="241"/>
      <c r="M260" s="242"/>
      <c r="N260" s="243"/>
      <c r="O260" s="243"/>
      <c r="P260" s="243"/>
      <c r="Q260" s="243"/>
      <c r="R260" s="243"/>
      <c r="S260" s="243"/>
      <c r="T260" s="24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5" t="s">
        <v>137</v>
      </c>
      <c r="AU260" s="245" t="s">
        <v>86</v>
      </c>
      <c r="AV260" s="14" t="s">
        <v>86</v>
      </c>
      <c r="AW260" s="14" t="s">
        <v>35</v>
      </c>
      <c r="AX260" s="14" t="s">
        <v>84</v>
      </c>
      <c r="AY260" s="245" t="s">
        <v>126</v>
      </c>
    </row>
    <row r="261" s="2" customFormat="1" ht="24.15" customHeight="1">
      <c r="A261" s="40"/>
      <c r="B261" s="41"/>
      <c r="C261" s="206" t="s">
        <v>765</v>
      </c>
      <c r="D261" s="206" t="s">
        <v>128</v>
      </c>
      <c r="E261" s="207" t="s">
        <v>329</v>
      </c>
      <c r="F261" s="208" t="s">
        <v>330</v>
      </c>
      <c r="G261" s="209" t="s">
        <v>161</v>
      </c>
      <c r="H261" s="210">
        <v>40</v>
      </c>
      <c r="I261" s="211"/>
      <c r="J261" s="212">
        <f>ROUND(I261*H261,2)</f>
        <v>0</v>
      </c>
      <c r="K261" s="208" t="s">
        <v>132</v>
      </c>
      <c r="L261" s="46"/>
      <c r="M261" s="213" t="s">
        <v>19</v>
      </c>
      <c r="N261" s="214" t="s">
        <v>47</v>
      </c>
      <c r="O261" s="86"/>
      <c r="P261" s="215">
        <f>O261*H261</f>
        <v>0</v>
      </c>
      <c r="Q261" s="215">
        <v>0.084250000000000005</v>
      </c>
      <c r="R261" s="215">
        <f>Q261*H261</f>
        <v>3.3700000000000001</v>
      </c>
      <c r="S261" s="215">
        <v>0</v>
      </c>
      <c r="T261" s="216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17" t="s">
        <v>194</v>
      </c>
      <c r="AT261" s="217" t="s">
        <v>128</v>
      </c>
      <c r="AU261" s="217" t="s">
        <v>86</v>
      </c>
      <c r="AY261" s="19" t="s">
        <v>126</v>
      </c>
      <c r="BE261" s="218">
        <f>IF(N261="základní",J261,0)</f>
        <v>0</v>
      </c>
      <c r="BF261" s="218">
        <f>IF(N261="snížená",J261,0)</f>
        <v>0</v>
      </c>
      <c r="BG261" s="218">
        <f>IF(N261="zákl. přenesená",J261,0)</f>
        <v>0</v>
      </c>
      <c r="BH261" s="218">
        <f>IF(N261="sníž. přenesená",J261,0)</f>
        <v>0</v>
      </c>
      <c r="BI261" s="218">
        <f>IF(N261="nulová",J261,0)</f>
        <v>0</v>
      </c>
      <c r="BJ261" s="19" t="s">
        <v>84</v>
      </c>
      <c r="BK261" s="218">
        <f>ROUND(I261*H261,2)</f>
        <v>0</v>
      </c>
      <c r="BL261" s="19" t="s">
        <v>194</v>
      </c>
      <c r="BM261" s="217" t="s">
        <v>766</v>
      </c>
    </row>
    <row r="262" s="2" customFormat="1">
      <c r="A262" s="40"/>
      <c r="B262" s="41"/>
      <c r="C262" s="42"/>
      <c r="D262" s="219" t="s">
        <v>135</v>
      </c>
      <c r="E262" s="42"/>
      <c r="F262" s="220" t="s">
        <v>332</v>
      </c>
      <c r="G262" s="42"/>
      <c r="H262" s="42"/>
      <c r="I262" s="221"/>
      <c r="J262" s="42"/>
      <c r="K262" s="42"/>
      <c r="L262" s="46"/>
      <c r="M262" s="222"/>
      <c r="N262" s="223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135</v>
      </c>
      <c r="AU262" s="19" t="s">
        <v>86</v>
      </c>
    </row>
    <row r="263" s="2" customFormat="1" ht="16.5" customHeight="1">
      <c r="A263" s="40"/>
      <c r="B263" s="41"/>
      <c r="C263" s="257" t="s">
        <v>767</v>
      </c>
      <c r="D263" s="257" t="s">
        <v>185</v>
      </c>
      <c r="E263" s="258" t="s">
        <v>334</v>
      </c>
      <c r="F263" s="259" t="s">
        <v>335</v>
      </c>
      <c r="G263" s="260" t="s">
        <v>161</v>
      </c>
      <c r="H263" s="261">
        <v>4</v>
      </c>
      <c r="I263" s="262"/>
      <c r="J263" s="263">
        <f>ROUND(I263*H263,2)</f>
        <v>0</v>
      </c>
      <c r="K263" s="259" t="s">
        <v>132</v>
      </c>
      <c r="L263" s="264"/>
      <c r="M263" s="265" t="s">
        <v>19</v>
      </c>
      <c r="N263" s="266" t="s">
        <v>47</v>
      </c>
      <c r="O263" s="86"/>
      <c r="P263" s="215">
        <f>O263*H263</f>
        <v>0</v>
      </c>
      <c r="Q263" s="215">
        <v>0.113</v>
      </c>
      <c r="R263" s="215">
        <f>Q263*H263</f>
        <v>0.45200000000000001</v>
      </c>
      <c r="S263" s="215">
        <v>0</v>
      </c>
      <c r="T263" s="216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7" t="s">
        <v>211</v>
      </c>
      <c r="AT263" s="217" t="s">
        <v>185</v>
      </c>
      <c r="AU263" s="217" t="s">
        <v>86</v>
      </c>
      <c r="AY263" s="19" t="s">
        <v>126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9" t="s">
        <v>84</v>
      </c>
      <c r="BK263" s="218">
        <f>ROUND(I263*H263,2)</f>
        <v>0</v>
      </c>
      <c r="BL263" s="19" t="s">
        <v>194</v>
      </c>
      <c r="BM263" s="217" t="s">
        <v>768</v>
      </c>
    </row>
    <row r="264" s="14" customFormat="1">
      <c r="A264" s="14"/>
      <c r="B264" s="235"/>
      <c r="C264" s="236"/>
      <c r="D264" s="226" t="s">
        <v>137</v>
      </c>
      <c r="E264" s="237" t="s">
        <v>19</v>
      </c>
      <c r="F264" s="238" t="s">
        <v>769</v>
      </c>
      <c r="G264" s="236"/>
      <c r="H264" s="239">
        <v>4</v>
      </c>
      <c r="I264" s="240"/>
      <c r="J264" s="236"/>
      <c r="K264" s="236"/>
      <c r="L264" s="241"/>
      <c r="M264" s="242"/>
      <c r="N264" s="243"/>
      <c r="O264" s="243"/>
      <c r="P264" s="243"/>
      <c r="Q264" s="243"/>
      <c r="R264" s="243"/>
      <c r="S264" s="243"/>
      <c r="T264" s="24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5" t="s">
        <v>137</v>
      </c>
      <c r="AU264" s="245" t="s">
        <v>86</v>
      </c>
      <c r="AV264" s="14" t="s">
        <v>86</v>
      </c>
      <c r="AW264" s="14" t="s">
        <v>35</v>
      </c>
      <c r="AX264" s="14" t="s">
        <v>84</v>
      </c>
      <c r="AY264" s="245" t="s">
        <v>126</v>
      </c>
    </row>
    <row r="265" s="2" customFormat="1" ht="24.15" customHeight="1">
      <c r="A265" s="40"/>
      <c r="B265" s="41"/>
      <c r="C265" s="206" t="s">
        <v>770</v>
      </c>
      <c r="D265" s="206" t="s">
        <v>128</v>
      </c>
      <c r="E265" s="207" t="s">
        <v>370</v>
      </c>
      <c r="F265" s="208" t="s">
        <v>371</v>
      </c>
      <c r="G265" s="209" t="s">
        <v>161</v>
      </c>
      <c r="H265" s="210">
        <v>37.5</v>
      </c>
      <c r="I265" s="211"/>
      <c r="J265" s="212">
        <f>ROUND(I265*H265,2)</f>
        <v>0</v>
      </c>
      <c r="K265" s="208" t="s">
        <v>132</v>
      </c>
      <c r="L265" s="46"/>
      <c r="M265" s="213" t="s">
        <v>19</v>
      </c>
      <c r="N265" s="214" t="s">
        <v>47</v>
      </c>
      <c r="O265" s="86"/>
      <c r="P265" s="215">
        <f>O265*H265</f>
        <v>0</v>
      </c>
      <c r="Q265" s="215">
        <v>0</v>
      </c>
      <c r="R265" s="215">
        <f>Q265*H265</f>
        <v>0</v>
      </c>
      <c r="S265" s="215">
        <v>0.44</v>
      </c>
      <c r="T265" s="216">
        <f>S265*H265</f>
        <v>16.5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17" t="s">
        <v>194</v>
      </c>
      <c r="AT265" s="217" t="s">
        <v>128</v>
      </c>
      <c r="AU265" s="217" t="s">
        <v>86</v>
      </c>
      <c r="AY265" s="19" t="s">
        <v>126</v>
      </c>
      <c r="BE265" s="218">
        <f>IF(N265="základní",J265,0)</f>
        <v>0</v>
      </c>
      <c r="BF265" s="218">
        <f>IF(N265="snížená",J265,0)</f>
        <v>0</v>
      </c>
      <c r="BG265" s="218">
        <f>IF(N265="zákl. přenesená",J265,0)</f>
        <v>0</v>
      </c>
      <c r="BH265" s="218">
        <f>IF(N265="sníž. přenesená",J265,0)</f>
        <v>0</v>
      </c>
      <c r="BI265" s="218">
        <f>IF(N265="nulová",J265,0)</f>
        <v>0</v>
      </c>
      <c r="BJ265" s="19" t="s">
        <v>84</v>
      </c>
      <c r="BK265" s="218">
        <f>ROUND(I265*H265,2)</f>
        <v>0</v>
      </c>
      <c r="BL265" s="19" t="s">
        <v>194</v>
      </c>
      <c r="BM265" s="217" t="s">
        <v>771</v>
      </c>
    </row>
    <row r="266" s="2" customFormat="1">
      <c r="A266" s="40"/>
      <c r="B266" s="41"/>
      <c r="C266" s="42"/>
      <c r="D266" s="219" t="s">
        <v>135</v>
      </c>
      <c r="E266" s="42"/>
      <c r="F266" s="220" t="s">
        <v>373</v>
      </c>
      <c r="G266" s="42"/>
      <c r="H266" s="42"/>
      <c r="I266" s="221"/>
      <c r="J266" s="42"/>
      <c r="K266" s="42"/>
      <c r="L266" s="46"/>
      <c r="M266" s="222"/>
      <c r="N266" s="223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135</v>
      </c>
      <c r="AU266" s="19" t="s">
        <v>86</v>
      </c>
    </row>
    <row r="267" s="14" customFormat="1">
      <c r="A267" s="14"/>
      <c r="B267" s="235"/>
      <c r="C267" s="236"/>
      <c r="D267" s="226" t="s">
        <v>137</v>
      </c>
      <c r="E267" s="237" t="s">
        <v>19</v>
      </c>
      <c r="F267" s="238" t="s">
        <v>772</v>
      </c>
      <c r="G267" s="236"/>
      <c r="H267" s="239">
        <v>37.5</v>
      </c>
      <c r="I267" s="240"/>
      <c r="J267" s="236"/>
      <c r="K267" s="236"/>
      <c r="L267" s="241"/>
      <c r="M267" s="242"/>
      <c r="N267" s="243"/>
      <c r="O267" s="243"/>
      <c r="P267" s="243"/>
      <c r="Q267" s="243"/>
      <c r="R267" s="243"/>
      <c r="S267" s="243"/>
      <c r="T267" s="24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5" t="s">
        <v>137</v>
      </c>
      <c r="AU267" s="245" t="s">
        <v>86</v>
      </c>
      <c r="AV267" s="14" t="s">
        <v>86</v>
      </c>
      <c r="AW267" s="14" t="s">
        <v>35</v>
      </c>
      <c r="AX267" s="14" t="s">
        <v>84</v>
      </c>
      <c r="AY267" s="245" t="s">
        <v>126</v>
      </c>
    </row>
    <row r="268" s="2" customFormat="1" ht="24.15" customHeight="1">
      <c r="A268" s="40"/>
      <c r="B268" s="41"/>
      <c r="C268" s="206" t="s">
        <v>773</v>
      </c>
      <c r="D268" s="206" t="s">
        <v>128</v>
      </c>
      <c r="E268" s="207" t="s">
        <v>375</v>
      </c>
      <c r="F268" s="208" t="s">
        <v>376</v>
      </c>
      <c r="G268" s="209" t="s">
        <v>161</v>
      </c>
      <c r="H268" s="210">
        <v>37.5</v>
      </c>
      <c r="I268" s="211"/>
      <c r="J268" s="212">
        <f>ROUND(I268*H268,2)</f>
        <v>0</v>
      </c>
      <c r="K268" s="208" t="s">
        <v>132</v>
      </c>
      <c r="L268" s="46"/>
      <c r="M268" s="213" t="s">
        <v>19</v>
      </c>
      <c r="N268" s="214" t="s">
        <v>47</v>
      </c>
      <c r="O268" s="86"/>
      <c r="P268" s="215">
        <f>O268*H268</f>
        <v>0</v>
      </c>
      <c r="Q268" s="215">
        <v>0</v>
      </c>
      <c r="R268" s="215">
        <f>Q268*H268</f>
        <v>0</v>
      </c>
      <c r="S268" s="215">
        <v>0.316</v>
      </c>
      <c r="T268" s="216">
        <f>S268*H268</f>
        <v>11.85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7" t="s">
        <v>194</v>
      </c>
      <c r="AT268" s="217" t="s">
        <v>128</v>
      </c>
      <c r="AU268" s="217" t="s">
        <v>86</v>
      </c>
      <c r="AY268" s="19" t="s">
        <v>126</v>
      </c>
      <c r="BE268" s="218">
        <f>IF(N268="základní",J268,0)</f>
        <v>0</v>
      </c>
      <c r="BF268" s="218">
        <f>IF(N268="snížená",J268,0)</f>
        <v>0</v>
      </c>
      <c r="BG268" s="218">
        <f>IF(N268="zákl. přenesená",J268,0)</f>
        <v>0</v>
      </c>
      <c r="BH268" s="218">
        <f>IF(N268="sníž. přenesená",J268,0)</f>
        <v>0</v>
      </c>
      <c r="BI268" s="218">
        <f>IF(N268="nulová",J268,0)</f>
        <v>0</v>
      </c>
      <c r="BJ268" s="19" t="s">
        <v>84</v>
      </c>
      <c r="BK268" s="218">
        <f>ROUND(I268*H268,2)</f>
        <v>0</v>
      </c>
      <c r="BL268" s="19" t="s">
        <v>194</v>
      </c>
      <c r="BM268" s="217" t="s">
        <v>774</v>
      </c>
    </row>
    <row r="269" s="2" customFormat="1">
      <c r="A269" s="40"/>
      <c r="B269" s="41"/>
      <c r="C269" s="42"/>
      <c r="D269" s="219" t="s">
        <v>135</v>
      </c>
      <c r="E269" s="42"/>
      <c r="F269" s="220" t="s">
        <v>378</v>
      </c>
      <c r="G269" s="42"/>
      <c r="H269" s="42"/>
      <c r="I269" s="221"/>
      <c r="J269" s="42"/>
      <c r="K269" s="42"/>
      <c r="L269" s="46"/>
      <c r="M269" s="222"/>
      <c r="N269" s="223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135</v>
      </c>
      <c r="AU269" s="19" t="s">
        <v>86</v>
      </c>
    </row>
    <row r="270" s="14" customFormat="1">
      <c r="A270" s="14"/>
      <c r="B270" s="235"/>
      <c r="C270" s="236"/>
      <c r="D270" s="226" t="s">
        <v>137</v>
      </c>
      <c r="E270" s="237" t="s">
        <v>19</v>
      </c>
      <c r="F270" s="238" t="s">
        <v>775</v>
      </c>
      <c r="G270" s="236"/>
      <c r="H270" s="239">
        <v>37.5</v>
      </c>
      <c r="I270" s="240"/>
      <c r="J270" s="236"/>
      <c r="K270" s="236"/>
      <c r="L270" s="241"/>
      <c r="M270" s="242"/>
      <c r="N270" s="243"/>
      <c r="O270" s="243"/>
      <c r="P270" s="243"/>
      <c r="Q270" s="243"/>
      <c r="R270" s="243"/>
      <c r="S270" s="243"/>
      <c r="T270" s="24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5" t="s">
        <v>137</v>
      </c>
      <c r="AU270" s="245" t="s">
        <v>86</v>
      </c>
      <c r="AV270" s="14" t="s">
        <v>86</v>
      </c>
      <c r="AW270" s="14" t="s">
        <v>35</v>
      </c>
      <c r="AX270" s="14" t="s">
        <v>84</v>
      </c>
      <c r="AY270" s="245" t="s">
        <v>126</v>
      </c>
    </row>
    <row r="271" s="2" customFormat="1" ht="33" customHeight="1">
      <c r="A271" s="40"/>
      <c r="B271" s="41"/>
      <c r="C271" s="206" t="s">
        <v>776</v>
      </c>
      <c r="D271" s="206" t="s">
        <v>128</v>
      </c>
      <c r="E271" s="207" t="s">
        <v>354</v>
      </c>
      <c r="F271" s="208" t="s">
        <v>355</v>
      </c>
      <c r="G271" s="209" t="s">
        <v>161</v>
      </c>
      <c r="H271" s="210">
        <v>40</v>
      </c>
      <c r="I271" s="211"/>
      <c r="J271" s="212">
        <f>ROUND(I271*H271,2)</f>
        <v>0</v>
      </c>
      <c r="K271" s="208" t="s">
        <v>132</v>
      </c>
      <c r="L271" s="46"/>
      <c r="M271" s="213" t="s">
        <v>19</v>
      </c>
      <c r="N271" s="214" t="s">
        <v>47</v>
      </c>
      <c r="O271" s="86"/>
      <c r="P271" s="215">
        <f>O271*H271</f>
        <v>0</v>
      </c>
      <c r="Q271" s="215">
        <v>0</v>
      </c>
      <c r="R271" s="215">
        <f>Q271*H271</f>
        <v>0</v>
      </c>
      <c r="S271" s="215">
        <v>0.29499999999999998</v>
      </c>
      <c r="T271" s="216">
        <f>S271*H271</f>
        <v>11.799999999999999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17" t="s">
        <v>194</v>
      </c>
      <c r="AT271" s="217" t="s">
        <v>128</v>
      </c>
      <c r="AU271" s="217" t="s">
        <v>86</v>
      </c>
      <c r="AY271" s="19" t="s">
        <v>126</v>
      </c>
      <c r="BE271" s="218">
        <f>IF(N271="základní",J271,0)</f>
        <v>0</v>
      </c>
      <c r="BF271" s="218">
        <f>IF(N271="snížená",J271,0)</f>
        <v>0</v>
      </c>
      <c r="BG271" s="218">
        <f>IF(N271="zákl. přenesená",J271,0)</f>
        <v>0</v>
      </c>
      <c r="BH271" s="218">
        <f>IF(N271="sníž. přenesená",J271,0)</f>
        <v>0</v>
      </c>
      <c r="BI271" s="218">
        <f>IF(N271="nulová",J271,0)</f>
        <v>0</v>
      </c>
      <c r="BJ271" s="19" t="s">
        <v>84</v>
      </c>
      <c r="BK271" s="218">
        <f>ROUND(I271*H271,2)</f>
        <v>0</v>
      </c>
      <c r="BL271" s="19" t="s">
        <v>194</v>
      </c>
      <c r="BM271" s="217" t="s">
        <v>777</v>
      </c>
    </row>
    <row r="272" s="2" customFormat="1">
      <c r="A272" s="40"/>
      <c r="B272" s="41"/>
      <c r="C272" s="42"/>
      <c r="D272" s="219" t="s">
        <v>135</v>
      </c>
      <c r="E272" s="42"/>
      <c r="F272" s="220" t="s">
        <v>357</v>
      </c>
      <c r="G272" s="42"/>
      <c r="H272" s="42"/>
      <c r="I272" s="221"/>
      <c r="J272" s="42"/>
      <c r="K272" s="42"/>
      <c r="L272" s="46"/>
      <c r="M272" s="222"/>
      <c r="N272" s="223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135</v>
      </c>
      <c r="AU272" s="19" t="s">
        <v>86</v>
      </c>
    </row>
    <row r="273" s="2" customFormat="1" ht="16.5" customHeight="1">
      <c r="A273" s="40"/>
      <c r="B273" s="41"/>
      <c r="C273" s="206" t="s">
        <v>778</v>
      </c>
      <c r="D273" s="206" t="s">
        <v>128</v>
      </c>
      <c r="E273" s="207" t="s">
        <v>381</v>
      </c>
      <c r="F273" s="208" t="s">
        <v>382</v>
      </c>
      <c r="G273" s="209" t="s">
        <v>200</v>
      </c>
      <c r="H273" s="210">
        <v>31</v>
      </c>
      <c r="I273" s="211"/>
      <c r="J273" s="212">
        <f>ROUND(I273*H273,2)</f>
        <v>0</v>
      </c>
      <c r="K273" s="208" t="s">
        <v>132</v>
      </c>
      <c r="L273" s="46"/>
      <c r="M273" s="213" t="s">
        <v>19</v>
      </c>
      <c r="N273" s="214" t="s">
        <v>47</v>
      </c>
      <c r="O273" s="86"/>
      <c r="P273" s="215">
        <f>O273*H273</f>
        <v>0</v>
      </c>
      <c r="Q273" s="215">
        <v>0</v>
      </c>
      <c r="R273" s="215">
        <f>Q273*H273</f>
        <v>0</v>
      </c>
      <c r="S273" s="215">
        <v>0</v>
      </c>
      <c r="T273" s="216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17" t="s">
        <v>194</v>
      </c>
      <c r="AT273" s="217" t="s">
        <v>128</v>
      </c>
      <c r="AU273" s="217" t="s">
        <v>86</v>
      </c>
      <c r="AY273" s="19" t="s">
        <v>126</v>
      </c>
      <c r="BE273" s="218">
        <f>IF(N273="základní",J273,0)</f>
        <v>0</v>
      </c>
      <c r="BF273" s="218">
        <f>IF(N273="snížená",J273,0)</f>
        <v>0</v>
      </c>
      <c r="BG273" s="218">
        <f>IF(N273="zákl. přenesená",J273,0)</f>
        <v>0</v>
      </c>
      <c r="BH273" s="218">
        <f>IF(N273="sníž. přenesená",J273,0)</f>
        <v>0</v>
      </c>
      <c r="BI273" s="218">
        <f>IF(N273="nulová",J273,0)</f>
        <v>0</v>
      </c>
      <c r="BJ273" s="19" t="s">
        <v>84</v>
      </c>
      <c r="BK273" s="218">
        <f>ROUND(I273*H273,2)</f>
        <v>0</v>
      </c>
      <c r="BL273" s="19" t="s">
        <v>194</v>
      </c>
      <c r="BM273" s="217" t="s">
        <v>779</v>
      </c>
    </row>
    <row r="274" s="2" customFormat="1">
      <c r="A274" s="40"/>
      <c r="B274" s="41"/>
      <c r="C274" s="42"/>
      <c r="D274" s="219" t="s">
        <v>135</v>
      </c>
      <c r="E274" s="42"/>
      <c r="F274" s="220" t="s">
        <v>384</v>
      </c>
      <c r="G274" s="42"/>
      <c r="H274" s="42"/>
      <c r="I274" s="221"/>
      <c r="J274" s="42"/>
      <c r="K274" s="42"/>
      <c r="L274" s="46"/>
      <c r="M274" s="222"/>
      <c r="N274" s="223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135</v>
      </c>
      <c r="AU274" s="19" t="s">
        <v>86</v>
      </c>
    </row>
    <row r="275" s="14" customFormat="1">
      <c r="A275" s="14"/>
      <c r="B275" s="235"/>
      <c r="C275" s="236"/>
      <c r="D275" s="226" t="s">
        <v>137</v>
      </c>
      <c r="E275" s="237" t="s">
        <v>19</v>
      </c>
      <c r="F275" s="238" t="s">
        <v>780</v>
      </c>
      <c r="G275" s="236"/>
      <c r="H275" s="239">
        <v>31</v>
      </c>
      <c r="I275" s="240"/>
      <c r="J275" s="236"/>
      <c r="K275" s="236"/>
      <c r="L275" s="241"/>
      <c r="M275" s="242"/>
      <c r="N275" s="243"/>
      <c r="O275" s="243"/>
      <c r="P275" s="243"/>
      <c r="Q275" s="243"/>
      <c r="R275" s="243"/>
      <c r="S275" s="243"/>
      <c r="T275" s="24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5" t="s">
        <v>137</v>
      </c>
      <c r="AU275" s="245" t="s">
        <v>86</v>
      </c>
      <c r="AV275" s="14" t="s">
        <v>86</v>
      </c>
      <c r="AW275" s="14" t="s">
        <v>35</v>
      </c>
      <c r="AX275" s="14" t="s">
        <v>84</v>
      </c>
      <c r="AY275" s="245" t="s">
        <v>126</v>
      </c>
    </row>
    <row r="276" s="2" customFormat="1" ht="16.5" customHeight="1">
      <c r="A276" s="40"/>
      <c r="B276" s="41"/>
      <c r="C276" s="206" t="s">
        <v>781</v>
      </c>
      <c r="D276" s="206" t="s">
        <v>128</v>
      </c>
      <c r="E276" s="207" t="s">
        <v>386</v>
      </c>
      <c r="F276" s="208" t="s">
        <v>387</v>
      </c>
      <c r="G276" s="209" t="s">
        <v>153</v>
      </c>
      <c r="H276" s="210">
        <v>40.149999999999999</v>
      </c>
      <c r="I276" s="211"/>
      <c r="J276" s="212">
        <f>ROUND(I276*H276,2)</f>
        <v>0</v>
      </c>
      <c r="K276" s="208" t="s">
        <v>132</v>
      </c>
      <c r="L276" s="46"/>
      <c r="M276" s="213" t="s">
        <v>19</v>
      </c>
      <c r="N276" s="214" t="s">
        <v>47</v>
      </c>
      <c r="O276" s="86"/>
      <c r="P276" s="215">
        <f>O276*H276</f>
        <v>0</v>
      </c>
      <c r="Q276" s="215">
        <v>0</v>
      </c>
      <c r="R276" s="215">
        <f>Q276*H276</f>
        <v>0</v>
      </c>
      <c r="S276" s="215">
        <v>0</v>
      </c>
      <c r="T276" s="216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17" t="s">
        <v>194</v>
      </c>
      <c r="AT276" s="217" t="s">
        <v>128</v>
      </c>
      <c r="AU276" s="217" t="s">
        <v>86</v>
      </c>
      <c r="AY276" s="19" t="s">
        <v>126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19" t="s">
        <v>84</v>
      </c>
      <c r="BK276" s="218">
        <f>ROUND(I276*H276,2)</f>
        <v>0</v>
      </c>
      <c r="BL276" s="19" t="s">
        <v>194</v>
      </c>
      <c r="BM276" s="217" t="s">
        <v>782</v>
      </c>
    </row>
    <row r="277" s="2" customFormat="1">
      <c r="A277" s="40"/>
      <c r="B277" s="41"/>
      <c r="C277" s="42"/>
      <c r="D277" s="219" t="s">
        <v>135</v>
      </c>
      <c r="E277" s="42"/>
      <c r="F277" s="220" t="s">
        <v>389</v>
      </c>
      <c r="G277" s="42"/>
      <c r="H277" s="42"/>
      <c r="I277" s="221"/>
      <c r="J277" s="42"/>
      <c r="K277" s="42"/>
      <c r="L277" s="46"/>
      <c r="M277" s="222"/>
      <c r="N277" s="223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135</v>
      </c>
      <c r="AU277" s="19" t="s">
        <v>86</v>
      </c>
    </row>
    <row r="278" s="2" customFormat="1" ht="21.75" customHeight="1">
      <c r="A278" s="40"/>
      <c r="B278" s="41"/>
      <c r="C278" s="206" t="s">
        <v>783</v>
      </c>
      <c r="D278" s="206" t="s">
        <v>128</v>
      </c>
      <c r="E278" s="207" t="s">
        <v>391</v>
      </c>
      <c r="F278" s="208" t="s">
        <v>392</v>
      </c>
      <c r="G278" s="209" t="s">
        <v>153</v>
      </c>
      <c r="H278" s="210">
        <v>680.39999999999998</v>
      </c>
      <c r="I278" s="211"/>
      <c r="J278" s="212">
        <f>ROUND(I278*H278,2)</f>
        <v>0</v>
      </c>
      <c r="K278" s="208" t="s">
        <v>132</v>
      </c>
      <c r="L278" s="46"/>
      <c r="M278" s="213" t="s">
        <v>19</v>
      </c>
      <c r="N278" s="214" t="s">
        <v>47</v>
      </c>
      <c r="O278" s="86"/>
      <c r="P278" s="215">
        <f>O278*H278</f>
        <v>0</v>
      </c>
      <c r="Q278" s="215">
        <v>0</v>
      </c>
      <c r="R278" s="215">
        <f>Q278*H278</f>
        <v>0</v>
      </c>
      <c r="S278" s="215">
        <v>0</v>
      </c>
      <c r="T278" s="216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7" t="s">
        <v>194</v>
      </c>
      <c r="AT278" s="217" t="s">
        <v>128</v>
      </c>
      <c r="AU278" s="217" t="s">
        <v>86</v>
      </c>
      <c r="AY278" s="19" t="s">
        <v>126</v>
      </c>
      <c r="BE278" s="218">
        <f>IF(N278="základní",J278,0)</f>
        <v>0</v>
      </c>
      <c r="BF278" s="218">
        <f>IF(N278="snížená",J278,0)</f>
        <v>0</v>
      </c>
      <c r="BG278" s="218">
        <f>IF(N278="zákl. přenesená",J278,0)</f>
        <v>0</v>
      </c>
      <c r="BH278" s="218">
        <f>IF(N278="sníž. přenesená",J278,0)</f>
        <v>0</v>
      </c>
      <c r="BI278" s="218">
        <f>IF(N278="nulová",J278,0)</f>
        <v>0</v>
      </c>
      <c r="BJ278" s="19" t="s">
        <v>84</v>
      </c>
      <c r="BK278" s="218">
        <f>ROUND(I278*H278,2)</f>
        <v>0</v>
      </c>
      <c r="BL278" s="19" t="s">
        <v>194</v>
      </c>
      <c r="BM278" s="217" t="s">
        <v>784</v>
      </c>
    </row>
    <row r="279" s="2" customFormat="1">
      <c r="A279" s="40"/>
      <c r="B279" s="41"/>
      <c r="C279" s="42"/>
      <c r="D279" s="219" t="s">
        <v>135</v>
      </c>
      <c r="E279" s="42"/>
      <c r="F279" s="220" t="s">
        <v>394</v>
      </c>
      <c r="G279" s="42"/>
      <c r="H279" s="42"/>
      <c r="I279" s="221"/>
      <c r="J279" s="42"/>
      <c r="K279" s="42"/>
      <c r="L279" s="46"/>
      <c r="M279" s="222"/>
      <c r="N279" s="223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135</v>
      </c>
      <c r="AU279" s="19" t="s">
        <v>86</v>
      </c>
    </row>
    <row r="280" s="14" customFormat="1">
      <c r="A280" s="14"/>
      <c r="B280" s="235"/>
      <c r="C280" s="236"/>
      <c r="D280" s="226" t="s">
        <v>137</v>
      </c>
      <c r="E280" s="237" t="s">
        <v>19</v>
      </c>
      <c r="F280" s="238" t="s">
        <v>785</v>
      </c>
      <c r="G280" s="236"/>
      <c r="H280" s="239">
        <v>680.39999999999998</v>
      </c>
      <c r="I280" s="240"/>
      <c r="J280" s="236"/>
      <c r="K280" s="236"/>
      <c r="L280" s="241"/>
      <c r="M280" s="242"/>
      <c r="N280" s="243"/>
      <c r="O280" s="243"/>
      <c r="P280" s="243"/>
      <c r="Q280" s="243"/>
      <c r="R280" s="243"/>
      <c r="S280" s="243"/>
      <c r="T280" s="24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5" t="s">
        <v>137</v>
      </c>
      <c r="AU280" s="245" t="s">
        <v>86</v>
      </c>
      <c r="AV280" s="14" t="s">
        <v>86</v>
      </c>
      <c r="AW280" s="14" t="s">
        <v>35</v>
      </c>
      <c r="AX280" s="14" t="s">
        <v>84</v>
      </c>
      <c r="AY280" s="245" t="s">
        <v>126</v>
      </c>
    </row>
    <row r="281" s="2" customFormat="1" ht="24.15" customHeight="1">
      <c r="A281" s="40"/>
      <c r="B281" s="41"/>
      <c r="C281" s="206" t="s">
        <v>786</v>
      </c>
      <c r="D281" s="206" t="s">
        <v>128</v>
      </c>
      <c r="E281" s="207" t="s">
        <v>397</v>
      </c>
      <c r="F281" s="208" t="s">
        <v>398</v>
      </c>
      <c r="G281" s="209" t="s">
        <v>153</v>
      </c>
      <c r="H281" s="210">
        <v>11.85</v>
      </c>
      <c r="I281" s="211"/>
      <c r="J281" s="212">
        <f>ROUND(I281*H281,2)</f>
        <v>0</v>
      </c>
      <c r="K281" s="208" t="s">
        <v>132</v>
      </c>
      <c r="L281" s="46"/>
      <c r="M281" s="213" t="s">
        <v>19</v>
      </c>
      <c r="N281" s="214" t="s">
        <v>47</v>
      </c>
      <c r="O281" s="86"/>
      <c r="P281" s="215">
        <f>O281*H281</f>
        <v>0</v>
      </c>
      <c r="Q281" s="215">
        <v>0</v>
      </c>
      <c r="R281" s="215">
        <f>Q281*H281</f>
        <v>0</v>
      </c>
      <c r="S281" s="215">
        <v>0</v>
      </c>
      <c r="T281" s="216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7" t="s">
        <v>194</v>
      </c>
      <c r="AT281" s="217" t="s">
        <v>128</v>
      </c>
      <c r="AU281" s="217" t="s">
        <v>86</v>
      </c>
      <c r="AY281" s="19" t="s">
        <v>126</v>
      </c>
      <c r="BE281" s="218">
        <f>IF(N281="základní",J281,0)</f>
        <v>0</v>
      </c>
      <c r="BF281" s="218">
        <f>IF(N281="snížená",J281,0)</f>
        <v>0</v>
      </c>
      <c r="BG281" s="218">
        <f>IF(N281="zákl. přenesená",J281,0)</f>
        <v>0</v>
      </c>
      <c r="BH281" s="218">
        <f>IF(N281="sníž. přenesená",J281,0)</f>
        <v>0</v>
      </c>
      <c r="BI281" s="218">
        <f>IF(N281="nulová",J281,0)</f>
        <v>0</v>
      </c>
      <c r="BJ281" s="19" t="s">
        <v>84</v>
      </c>
      <c r="BK281" s="218">
        <f>ROUND(I281*H281,2)</f>
        <v>0</v>
      </c>
      <c r="BL281" s="19" t="s">
        <v>194</v>
      </c>
      <c r="BM281" s="217" t="s">
        <v>787</v>
      </c>
    </row>
    <row r="282" s="2" customFormat="1">
      <c r="A282" s="40"/>
      <c r="B282" s="41"/>
      <c r="C282" s="42"/>
      <c r="D282" s="219" t="s">
        <v>135</v>
      </c>
      <c r="E282" s="42"/>
      <c r="F282" s="220" t="s">
        <v>400</v>
      </c>
      <c r="G282" s="42"/>
      <c r="H282" s="42"/>
      <c r="I282" s="221"/>
      <c r="J282" s="42"/>
      <c r="K282" s="42"/>
      <c r="L282" s="46"/>
      <c r="M282" s="222"/>
      <c r="N282" s="223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135</v>
      </c>
      <c r="AU282" s="19" t="s">
        <v>86</v>
      </c>
    </row>
    <row r="283" s="2" customFormat="1" ht="24.15" customHeight="1">
      <c r="A283" s="40"/>
      <c r="B283" s="41"/>
      <c r="C283" s="206" t="s">
        <v>788</v>
      </c>
      <c r="D283" s="206" t="s">
        <v>128</v>
      </c>
      <c r="E283" s="207" t="s">
        <v>402</v>
      </c>
      <c r="F283" s="208" t="s">
        <v>403</v>
      </c>
      <c r="G283" s="209" t="s">
        <v>153</v>
      </c>
      <c r="H283" s="210">
        <v>16.5</v>
      </c>
      <c r="I283" s="211"/>
      <c r="J283" s="212">
        <f>ROUND(I283*H283,2)</f>
        <v>0</v>
      </c>
      <c r="K283" s="208" t="s">
        <v>132</v>
      </c>
      <c r="L283" s="46"/>
      <c r="M283" s="213" t="s">
        <v>19</v>
      </c>
      <c r="N283" s="214" t="s">
        <v>47</v>
      </c>
      <c r="O283" s="86"/>
      <c r="P283" s="215">
        <f>O283*H283</f>
        <v>0</v>
      </c>
      <c r="Q283" s="215">
        <v>0</v>
      </c>
      <c r="R283" s="215">
        <f>Q283*H283</f>
        <v>0</v>
      </c>
      <c r="S283" s="215">
        <v>0</v>
      </c>
      <c r="T283" s="216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17" t="s">
        <v>133</v>
      </c>
      <c r="AT283" s="217" t="s">
        <v>128</v>
      </c>
      <c r="AU283" s="217" t="s">
        <v>86</v>
      </c>
      <c r="AY283" s="19" t="s">
        <v>126</v>
      </c>
      <c r="BE283" s="218">
        <f>IF(N283="základní",J283,0)</f>
        <v>0</v>
      </c>
      <c r="BF283" s="218">
        <f>IF(N283="snížená",J283,0)</f>
        <v>0</v>
      </c>
      <c r="BG283" s="218">
        <f>IF(N283="zákl. přenesená",J283,0)</f>
        <v>0</v>
      </c>
      <c r="BH283" s="218">
        <f>IF(N283="sníž. přenesená",J283,0)</f>
        <v>0</v>
      </c>
      <c r="BI283" s="218">
        <f>IF(N283="nulová",J283,0)</f>
        <v>0</v>
      </c>
      <c r="BJ283" s="19" t="s">
        <v>84</v>
      </c>
      <c r="BK283" s="218">
        <f>ROUND(I283*H283,2)</f>
        <v>0</v>
      </c>
      <c r="BL283" s="19" t="s">
        <v>133</v>
      </c>
      <c r="BM283" s="217" t="s">
        <v>789</v>
      </c>
    </row>
    <row r="284" s="2" customFormat="1">
      <c r="A284" s="40"/>
      <c r="B284" s="41"/>
      <c r="C284" s="42"/>
      <c r="D284" s="219" t="s">
        <v>135</v>
      </c>
      <c r="E284" s="42"/>
      <c r="F284" s="220" t="s">
        <v>405</v>
      </c>
      <c r="G284" s="42"/>
      <c r="H284" s="42"/>
      <c r="I284" s="221"/>
      <c r="J284" s="42"/>
      <c r="K284" s="42"/>
      <c r="L284" s="46"/>
      <c r="M284" s="222"/>
      <c r="N284" s="223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135</v>
      </c>
      <c r="AU284" s="19" t="s">
        <v>86</v>
      </c>
    </row>
    <row r="285" s="2" customFormat="1" ht="33" customHeight="1">
      <c r="A285" s="40"/>
      <c r="B285" s="41"/>
      <c r="C285" s="206" t="s">
        <v>790</v>
      </c>
      <c r="D285" s="206" t="s">
        <v>128</v>
      </c>
      <c r="E285" s="207" t="s">
        <v>364</v>
      </c>
      <c r="F285" s="208" t="s">
        <v>365</v>
      </c>
      <c r="G285" s="209" t="s">
        <v>200</v>
      </c>
      <c r="H285" s="210">
        <v>31</v>
      </c>
      <c r="I285" s="211"/>
      <c r="J285" s="212">
        <f>ROUND(I285*H285,2)</f>
        <v>0</v>
      </c>
      <c r="K285" s="208" t="s">
        <v>132</v>
      </c>
      <c r="L285" s="46"/>
      <c r="M285" s="213" t="s">
        <v>19</v>
      </c>
      <c r="N285" s="214" t="s">
        <v>47</v>
      </c>
      <c r="O285" s="86"/>
      <c r="P285" s="215">
        <f>O285*H285</f>
        <v>0</v>
      </c>
      <c r="Q285" s="215">
        <v>0.00059999999999999995</v>
      </c>
      <c r="R285" s="215">
        <f>Q285*H285</f>
        <v>0.018599999999999998</v>
      </c>
      <c r="S285" s="215">
        <v>0</v>
      </c>
      <c r="T285" s="216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7" t="s">
        <v>133</v>
      </c>
      <c r="AT285" s="217" t="s">
        <v>128</v>
      </c>
      <c r="AU285" s="217" t="s">
        <v>86</v>
      </c>
      <c r="AY285" s="19" t="s">
        <v>126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19" t="s">
        <v>84</v>
      </c>
      <c r="BK285" s="218">
        <f>ROUND(I285*H285,2)</f>
        <v>0</v>
      </c>
      <c r="BL285" s="19" t="s">
        <v>133</v>
      </c>
      <c r="BM285" s="217" t="s">
        <v>791</v>
      </c>
    </row>
    <row r="286" s="2" customFormat="1">
      <c r="A286" s="40"/>
      <c r="B286" s="41"/>
      <c r="C286" s="42"/>
      <c r="D286" s="219" t="s">
        <v>135</v>
      </c>
      <c r="E286" s="42"/>
      <c r="F286" s="220" t="s">
        <v>367</v>
      </c>
      <c r="G286" s="42"/>
      <c r="H286" s="42"/>
      <c r="I286" s="221"/>
      <c r="J286" s="42"/>
      <c r="K286" s="42"/>
      <c r="L286" s="46"/>
      <c r="M286" s="222"/>
      <c r="N286" s="223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135</v>
      </c>
      <c r="AU286" s="19" t="s">
        <v>86</v>
      </c>
    </row>
    <row r="287" s="14" customFormat="1">
      <c r="A287" s="14"/>
      <c r="B287" s="235"/>
      <c r="C287" s="236"/>
      <c r="D287" s="226" t="s">
        <v>137</v>
      </c>
      <c r="E287" s="237" t="s">
        <v>19</v>
      </c>
      <c r="F287" s="238" t="s">
        <v>780</v>
      </c>
      <c r="G287" s="236"/>
      <c r="H287" s="239">
        <v>31</v>
      </c>
      <c r="I287" s="240"/>
      <c r="J287" s="236"/>
      <c r="K287" s="236"/>
      <c r="L287" s="241"/>
      <c r="M287" s="242"/>
      <c r="N287" s="243"/>
      <c r="O287" s="243"/>
      <c r="P287" s="243"/>
      <c r="Q287" s="243"/>
      <c r="R287" s="243"/>
      <c r="S287" s="243"/>
      <c r="T287" s="24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5" t="s">
        <v>137</v>
      </c>
      <c r="AU287" s="245" t="s">
        <v>86</v>
      </c>
      <c r="AV287" s="14" t="s">
        <v>86</v>
      </c>
      <c r="AW287" s="14" t="s">
        <v>35</v>
      </c>
      <c r="AX287" s="14" t="s">
        <v>84</v>
      </c>
      <c r="AY287" s="245" t="s">
        <v>126</v>
      </c>
    </row>
    <row r="288" s="2" customFormat="1" ht="16.5" customHeight="1">
      <c r="A288" s="40"/>
      <c r="B288" s="41"/>
      <c r="C288" s="206" t="s">
        <v>792</v>
      </c>
      <c r="D288" s="206" t="s">
        <v>128</v>
      </c>
      <c r="E288" s="207" t="s">
        <v>407</v>
      </c>
      <c r="F288" s="208" t="s">
        <v>408</v>
      </c>
      <c r="G288" s="209" t="s">
        <v>153</v>
      </c>
      <c r="H288" s="210">
        <v>53.043999999999997</v>
      </c>
      <c r="I288" s="211"/>
      <c r="J288" s="212">
        <f>ROUND(I288*H288,2)</f>
        <v>0</v>
      </c>
      <c r="K288" s="208" t="s">
        <v>132</v>
      </c>
      <c r="L288" s="46"/>
      <c r="M288" s="213" t="s">
        <v>19</v>
      </c>
      <c r="N288" s="214" t="s">
        <v>47</v>
      </c>
      <c r="O288" s="86"/>
      <c r="P288" s="215">
        <f>O288*H288</f>
        <v>0</v>
      </c>
      <c r="Q288" s="215">
        <v>0</v>
      </c>
      <c r="R288" s="215">
        <f>Q288*H288</f>
        <v>0</v>
      </c>
      <c r="S288" s="215">
        <v>0</v>
      </c>
      <c r="T288" s="216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17" t="s">
        <v>194</v>
      </c>
      <c r="AT288" s="217" t="s">
        <v>128</v>
      </c>
      <c r="AU288" s="217" t="s">
        <v>86</v>
      </c>
      <c r="AY288" s="19" t="s">
        <v>126</v>
      </c>
      <c r="BE288" s="218">
        <f>IF(N288="základní",J288,0)</f>
        <v>0</v>
      </c>
      <c r="BF288" s="218">
        <f>IF(N288="snížená",J288,0)</f>
        <v>0</v>
      </c>
      <c r="BG288" s="218">
        <f>IF(N288="zákl. přenesená",J288,0)</f>
        <v>0</v>
      </c>
      <c r="BH288" s="218">
        <f>IF(N288="sníž. přenesená",J288,0)</f>
        <v>0</v>
      </c>
      <c r="BI288" s="218">
        <f>IF(N288="nulová",J288,0)</f>
        <v>0</v>
      </c>
      <c r="BJ288" s="19" t="s">
        <v>84</v>
      </c>
      <c r="BK288" s="218">
        <f>ROUND(I288*H288,2)</f>
        <v>0</v>
      </c>
      <c r="BL288" s="19" t="s">
        <v>194</v>
      </c>
      <c r="BM288" s="217" t="s">
        <v>793</v>
      </c>
    </row>
    <row r="289" s="2" customFormat="1">
      <c r="A289" s="40"/>
      <c r="B289" s="41"/>
      <c r="C289" s="42"/>
      <c r="D289" s="219" t="s">
        <v>135</v>
      </c>
      <c r="E289" s="42"/>
      <c r="F289" s="220" t="s">
        <v>410</v>
      </c>
      <c r="G289" s="42"/>
      <c r="H289" s="42"/>
      <c r="I289" s="221"/>
      <c r="J289" s="42"/>
      <c r="K289" s="42"/>
      <c r="L289" s="46"/>
      <c r="M289" s="222"/>
      <c r="N289" s="223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135</v>
      </c>
      <c r="AU289" s="19" t="s">
        <v>86</v>
      </c>
    </row>
    <row r="290" s="12" customFormat="1" ht="25.92" customHeight="1">
      <c r="A290" s="12"/>
      <c r="B290" s="190"/>
      <c r="C290" s="191"/>
      <c r="D290" s="192" t="s">
        <v>75</v>
      </c>
      <c r="E290" s="193" t="s">
        <v>411</v>
      </c>
      <c r="F290" s="193" t="s">
        <v>412</v>
      </c>
      <c r="G290" s="191"/>
      <c r="H290" s="191"/>
      <c r="I290" s="194"/>
      <c r="J290" s="195">
        <f>BK290</f>
        <v>0</v>
      </c>
      <c r="K290" s="191"/>
      <c r="L290" s="196"/>
      <c r="M290" s="197"/>
      <c r="N290" s="198"/>
      <c r="O290" s="198"/>
      <c r="P290" s="199">
        <f>SUM(P291:P296)</f>
        <v>0</v>
      </c>
      <c r="Q290" s="198"/>
      <c r="R290" s="199">
        <f>SUM(R291:R296)</f>
        <v>0</v>
      </c>
      <c r="S290" s="198"/>
      <c r="T290" s="200">
        <f>SUM(T291:T296)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01" t="s">
        <v>133</v>
      </c>
      <c r="AT290" s="202" t="s">
        <v>75</v>
      </c>
      <c r="AU290" s="202" t="s">
        <v>76</v>
      </c>
      <c r="AY290" s="201" t="s">
        <v>126</v>
      </c>
      <c r="BK290" s="203">
        <f>SUM(BK291:BK296)</f>
        <v>0</v>
      </c>
    </row>
    <row r="291" s="2" customFormat="1" ht="16.5" customHeight="1">
      <c r="A291" s="40"/>
      <c r="B291" s="41"/>
      <c r="C291" s="206" t="s">
        <v>794</v>
      </c>
      <c r="D291" s="206" t="s">
        <v>128</v>
      </c>
      <c r="E291" s="207" t="s">
        <v>795</v>
      </c>
      <c r="F291" s="208" t="s">
        <v>796</v>
      </c>
      <c r="G291" s="209" t="s">
        <v>416</v>
      </c>
      <c r="H291" s="210">
        <v>16</v>
      </c>
      <c r="I291" s="211"/>
      <c r="J291" s="212">
        <f>ROUND(I291*H291,2)</f>
        <v>0</v>
      </c>
      <c r="K291" s="208" t="s">
        <v>132</v>
      </c>
      <c r="L291" s="46"/>
      <c r="M291" s="213" t="s">
        <v>19</v>
      </c>
      <c r="N291" s="214" t="s">
        <v>47</v>
      </c>
      <c r="O291" s="86"/>
      <c r="P291" s="215">
        <f>O291*H291</f>
        <v>0</v>
      </c>
      <c r="Q291" s="215">
        <v>0</v>
      </c>
      <c r="R291" s="215">
        <f>Q291*H291</f>
        <v>0</v>
      </c>
      <c r="S291" s="215">
        <v>0</v>
      </c>
      <c r="T291" s="216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7" t="s">
        <v>417</v>
      </c>
      <c r="AT291" s="217" t="s">
        <v>128</v>
      </c>
      <c r="AU291" s="217" t="s">
        <v>84</v>
      </c>
      <c r="AY291" s="19" t="s">
        <v>126</v>
      </c>
      <c r="BE291" s="218">
        <f>IF(N291="základní",J291,0)</f>
        <v>0</v>
      </c>
      <c r="BF291" s="218">
        <f>IF(N291="snížená",J291,0)</f>
        <v>0</v>
      </c>
      <c r="BG291" s="218">
        <f>IF(N291="zákl. přenesená",J291,0)</f>
        <v>0</v>
      </c>
      <c r="BH291" s="218">
        <f>IF(N291="sníž. přenesená",J291,0)</f>
        <v>0</v>
      </c>
      <c r="BI291" s="218">
        <f>IF(N291="nulová",J291,0)</f>
        <v>0</v>
      </c>
      <c r="BJ291" s="19" t="s">
        <v>84</v>
      </c>
      <c r="BK291" s="218">
        <f>ROUND(I291*H291,2)</f>
        <v>0</v>
      </c>
      <c r="BL291" s="19" t="s">
        <v>417</v>
      </c>
      <c r="BM291" s="217" t="s">
        <v>797</v>
      </c>
    </row>
    <row r="292" s="2" customFormat="1">
      <c r="A292" s="40"/>
      <c r="B292" s="41"/>
      <c r="C292" s="42"/>
      <c r="D292" s="219" t="s">
        <v>135</v>
      </c>
      <c r="E292" s="42"/>
      <c r="F292" s="220" t="s">
        <v>798</v>
      </c>
      <c r="G292" s="42"/>
      <c r="H292" s="42"/>
      <c r="I292" s="221"/>
      <c r="J292" s="42"/>
      <c r="K292" s="42"/>
      <c r="L292" s="46"/>
      <c r="M292" s="222"/>
      <c r="N292" s="223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135</v>
      </c>
      <c r="AU292" s="19" t="s">
        <v>84</v>
      </c>
    </row>
    <row r="293" s="14" customFormat="1">
      <c r="A293" s="14"/>
      <c r="B293" s="235"/>
      <c r="C293" s="236"/>
      <c r="D293" s="226" t="s">
        <v>137</v>
      </c>
      <c r="E293" s="237" t="s">
        <v>19</v>
      </c>
      <c r="F293" s="238" t="s">
        <v>799</v>
      </c>
      <c r="G293" s="236"/>
      <c r="H293" s="239">
        <v>16</v>
      </c>
      <c r="I293" s="240"/>
      <c r="J293" s="236"/>
      <c r="K293" s="236"/>
      <c r="L293" s="241"/>
      <c r="M293" s="242"/>
      <c r="N293" s="243"/>
      <c r="O293" s="243"/>
      <c r="P293" s="243"/>
      <c r="Q293" s="243"/>
      <c r="R293" s="243"/>
      <c r="S293" s="243"/>
      <c r="T293" s="24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5" t="s">
        <v>137</v>
      </c>
      <c r="AU293" s="245" t="s">
        <v>84</v>
      </c>
      <c r="AV293" s="14" t="s">
        <v>86</v>
      </c>
      <c r="AW293" s="14" t="s">
        <v>35</v>
      </c>
      <c r="AX293" s="14" t="s">
        <v>84</v>
      </c>
      <c r="AY293" s="245" t="s">
        <v>126</v>
      </c>
    </row>
    <row r="294" s="2" customFormat="1" ht="16.5" customHeight="1">
      <c r="A294" s="40"/>
      <c r="B294" s="41"/>
      <c r="C294" s="206" t="s">
        <v>800</v>
      </c>
      <c r="D294" s="206" t="s">
        <v>128</v>
      </c>
      <c r="E294" s="207" t="s">
        <v>801</v>
      </c>
      <c r="F294" s="208" t="s">
        <v>802</v>
      </c>
      <c r="G294" s="209" t="s">
        <v>416</v>
      </c>
      <c r="H294" s="210">
        <v>24</v>
      </c>
      <c r="I294" s="211"/>
      <c r="J294" s="212">
        <f>ROUND(I294*H294,2)</f>
        <v>0</v>
      </c>
      <c r="K294" s="208" t="s">
        <v>132</v>
      </c>
      <c r="L294" s="46"/>
      <c r="M294" s="213" t="s">
        <v>19</v>
      </c>
      <c r="N294" s="214" t="s">
        <v>47</v>
      </c>
      <c r="O294" s="86"/>
      <c r="P294" s="215">
        <f>O294*H294</f>
        <v>0</v>
      </c>
      <c r="Q294" s="215">
        <v>0</v>
      </c>
      <c r="R294" s="215">
        <f>Q294*H294</f>
        <v>0</v>
      </c>
      <c r="S294" s="215">
        <v>0</v>
      </c>
      <c r="T294" s="216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7" t="s">
        <v>417</v>
      </c>
      <c r="AT294" s="217" t="s">
        <v>128</v>
      </c>
      <c r="AU294" s="217" t="s">
        <v>84</v>
      </c>
      <c r="AY294" s="19" t="s">
        <v>126</v>
      </c>
      <c r="BE294" s="218">
        <f>IF(N294="základní",J294,0)</f>
        <v>0</v>
      </c>
      <c r="BF294" s="218">
        <f>IF(N294="snížená",J294,0)</f>
        <v>0</v>
      </c>
      <c r="BG294" s="218">
        <f>IF(N294="zákl. přenesená",J294,0)</f>
        <v>0</v>
      </c>
      <c r="BH294" s="218">
        <f>IF(N294="sníž. přenesená",J294,0)</f>
        <v>0</v>
      </c>
      <c r="BI294" s="218">
        <f>IF(N294="nulová",J294,0)</f>
        <v>0</v>
      </c>
      <c r="BJ294" s="19" t="s">
        <v>84</v>
      </c>
      <c r="BK294" s="218">
        <f>ROUND(I294*H294,2)</f>
        <v>0</v>
      </c>
      <c r="BL294" s="19" t="s">
        <v>417</v>
      </c>
      <c r="BM294" s="217" t="s">
        <v>803</v>
      </c>
    </row>
    <row r="295" s="2" customFormat="1">
      <c r="A295" s="40"/>
      <c r="B295" s="41"/>
      <c r="C295" s="42"/>
      <c r="D295" s="219" t="s">
        <v>135</v>
      </c>
      <c r="E295" s="42"/>
      <c r="F295" s="220" t="s">
        <v>804</v>
      </c>
      <c r="G295" s="42"/>
      <c r="H295" s="42"/>
      <c r="I295" s="221"/>
      <c r="J295" s="42"/>
      <c r="K295" s="42"/>
      <c r="L295" s="46"/>
      <c r="M295" s="222"/>
      <c r="N295" s="223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135</v>
      </c>
      <c r="AU295" s="19" t="s">
        <v>84</v>
      </c>
    </row>
    <row r="296" s="14" customFormat="1">
      <c r="A296" s="14"/>
      <c r="B296" s="235"/>
      <c r="C296" s="236"/>
      <c r="D296" s="226" t="s">
        <v>137</v>
      </c>
      <c r="E296" s="237" t="s">
        <v>19</v>
      </c>
      <c r="F296" s="238" t="s">
        <v>805</v>
      </c>
      <c r="G296" s="236"/>
      <c r="H296" s="239">
        <v>24</v>
      </c>
      <c r="I296" s="240"/>
      <c r="J296" s="236"/>
      <c r="K296" s="236"/>
      <c r="L296" s="241"/>
      <c r="M296" s="242"/>
      <c r="N296" s="243"/>
      <c r="O296" s="243"/>
      <c r="P296" s="243"/>
      <c r="Q296" s="243"/>
      <c r="R296" s="243"/>
      <c r="S296" s="243"/>
      <c r="T296" s="24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5" t="s">
        <v>137</v>
      </c>
      <c r="AU296" s="245" t="s">
        <v>84</v>
      </c>
      <c r="AV296" s="14" t="s">
        <v>86</v>
      </c>
      <c r="AW296" s="14" t="s">
        <v>35</v>
      </c>
      <c r="AX296" s="14" t="s">
        <v>84</v>
      </c>
      <c r="AY296" s="245" t="s">
        <v>126</v>
      </c>
    </row>
    <row r="297" s="12" customFormat="1" ht="25.92" customHeight="1">
      <c r="A297" s="12"/>
      <c r="B297" s="190"/>
      <c r="C297" s="191"/>
      <c r="D297" s="192" t="s">
        <v>75</v>
      </c>
      <c r="E297" s="193" t="s">
        <v>422</v>
      </c>
      <c r="F297" s="193" t="s">
        <v>423</v>
      </c>
      <c r="G297" s="191"/>
      <c r="H297" s="191"/>
      <c r="I297" s="194"/>
      <c r="J297" s="195">
        <f>BK297</f>
        <v>0</v>
      </c>
      <c r="K297" s="191"/>
      <c r="L297" s="196"/>
      <c r="M297" s="197"/>
      <c r="N297" s="198"/>
      <c r="O297" s="198"/>
      <c r="P297" s="199">
        <f>P298+P301+P304+P314+P317</f>
        <v>0</v>
      </c>
      <c r="Q297" s="198"/>
      <c r="R297" s="199">
        <f>R298+R301+R304+R314+R317</f>
        <v>0</v>
      </c>
      <c r="S297" s="198"/>
      <c r="T297" s="200">
        <f>T298+T301+T304+T314+T317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01" t="s">
        <v>158</v>
      </c>
      <c r="AT297" s="202" t="s">
        <v>75</v>
      </c>
      <c r="AU297" s="202" t="s">
        <v>76</v>
      </c>
      <c r="AY297" s="201" t="s">
        <v>126</v>
      </c>
      <c r="BK297" s="203">
        <f>BK298+BK301+BK304+BK314+BK317</f>
        <v>0</v>
      </c>
    </row>
    <row r="298" s="12" customFormat="1" ht="22.8" customHeight="1">
      <c r="A298" s="12"/>
      <c r="B298" s="190"/>
      <c r="C298" s="191"/>
      <c r="D298" s="192" t="s">
        <v>75</v>
      </c>
      <c r="E298" s="204" t="s">
        <v>424</v>
      </c>
      <c r="F298" s="204" t="s">
        <v>425</v>
      </c>
      <c r="G298" s="191"/>
      <c r="H298" s="191"/>
      <c r="I298" s="194"/>
      <c r="J298" s="205">
        <f>BK298</f>
        <v>0</v>
      </c>
      <c r="K298" s="191"/>
      <c r="L298" s="196"/>
      <c r="M298" s="197"/>
      <c r="N298" s="198"/>
      <c r="O298" s="198"/>
      <c r="P298" s="199">
        <f>SUM(P299:P300)</f>
        <v>0</v>
      </c>
      <c r="Q298" s="198"/>
      <c r="R298" s="199">
        <f>SUM(R299:R300)</f>
        <v>0</v>
      </c>
      <c r="S298" s="198"/>
      <c r="T298" s="200">
        <f>SUM(T299:T300)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01" t="s">
        <v>158</v>
      </c>
      <c r="AT298" s="202" t="s">
        <v>75</v>
      </c>
      <c r="AU298" s="202" t="s">
        <v>84</v>
      </c>
      <c r="AY298" s="201" t="s">
        <v>126</v>
      </c>
      <c r="BK298" s="203">
        <f>SUM(BK299:BK300)</f>
        <v>0</v>
      </c>
    </row>
    <row r="299" s="2" customFormat="1" ht="16.5" customHeight="1">
      <c r="A299" s="40"/>
      <c r="B299" s="41"/>
      <c r="C299" s="206" t="s">
        <v>806</v>
      </c>
      <c r="D299" s="206" t="s">
        <v>128</v>
      </c>
      <c r="E299" s="207" t="s">
        <v>807</v>
      </c>
      <c r="F299" s="208" t="s">
        <v>427</v>
      </c>
      <c r="G299" s="209" t="s">
        <v>428</v>
      </c>
      <c r="H299" s="210">
        <v>1</v>
      </c>
      <c r="I299" s="211"/>
      <c r="J299" s="212">
        <f>ROUND(I299*H299,2)</f>
        <v>0</v>
      </c>
      <c r="K299" s="208" t="s">
        <v>132</v>
      </c>
      <c r="L299" s="46"/>
      <c r="M299" s="213" t="s">
        <v>19</v>
      </c>
      <c r="N299" s="214" t="s">
        <v>47</v>
      </c>
      <c r="O299" s="86"/>
      <c r="P299" s="215">
        <f>O299*H299</f>
        <v>0</v>
      </c>
      <c r="Q299" s="215">
        <v>0</v>
      </c>
      <c r="R299" s="215">
        <f>Q299*H299</f>
        <v>0</v>
      </c>
      <c r="S299" s="215">
        <v>0</v>
      </c>
      <c r="T299" s="216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7" t="s">
        <v>429</v>
      </c>
      <c r="AT299" s="217" t="s">
        <v>128</v>
      </c>
      <c r="AU299" s="217" t="s">
        <v>86</v>
      </c>
      <c r="AY299" s="19" t="s">
        <v>126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9" t="s">
        <v>84</v>
      </c>
      <c r="BK299" s="218">
        <f>ROUND(I299*H299,2)</f>
        <v>0</v>
      </c>
      <c r="BL299" s="19" t="s">
        <v>429</v>
      </c>
      <c r="BM299" s="217" t="s">
        <v>808</v>
      </c>
    </row>
    <row r="300" s="2" customFormat="1">
      <c r="A300" s="40"/>
      <c r="B300" s="41"/>
      <c r="C300" s="42"/>
      <c r="D300" s="219" t="s">
        <v>135</v>
      </c>
      <c r="E300" s="42"/>
      <c r="F300" s="220" t="s">
        <v>809</v>
      </c>
      <c r="G300" s="42"/>
      <c r="H300" s="42"/>
      <c r="I300" s="221"/>
      <c r="J300" s="42"/>
      <c r="K300" s="42"/>
      <c r="L300" s="46"/>
      <c r="M300" s="222"/>
      <c r="N300" s="223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135</v>
      </c>
      <c r="AU300" s="19" t="s">
        <v>86</v>
      </c>
    </row>
    <row r="301" s="12" customFormat="1" ht="22.8" customHeight="1">
      <c r="A301" s="12"/>
      <c r="B301" s="190"/>
      <c r="C301" s="191"/>
      <c r="D301" s="192" t="s">
        <v>75</v>
      </c>
      <c r="E301" s="204" t="s">
        <v>432</v>
      </c>
      <c r="F301" s="204" t="s">
        <v>433</v>
      </c>
      <c r="G301" s="191"/>
      <c r="H301" s="191"/>
      <c r="I301" s="194"/>
      <c r="J301" s="205">
        <f>BK301</f>
        <v>0</v>
      </c>
      <c r="K301" s="191"/>
      <c r="L301" s="196"/>
      <c r="M301" s="197"/>
      <c r="N301" s="198"/>
      <c r="O301" s="198"/>
      <c r="P301" s="199">
        <f>SUM(P302:P303)</f>
        <v>0</v>
      </c>
      <c r="Q301" s="198"/>
      <c r="R301" s="199">
        <f>SUM(R302:R303)</f>
        <v>0</v>
      </c>
      <c r="S301" s="198"/>
      <c r="T301" s="200">
        <f>SUM(T302:T303)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01" t="s">
        <v>158</v>
      </c>
      <c r="AT301" s="202" t="s">
        <v>75</v>
      </c>
      <c r="AU301" s="202" t="s">
        <v>84</v>
      </c>
      <c r="AY301" s="201" t="s">
        <v>126</v>
      </c>
      <c r="BK301" s="203">
        <f>SUM(BK302:BK303)</f>
        <v>0</v>
      </c>
    </row>
    <row r="302" s="2" customFormat="1" ht="16.5" customHeight="1">
      <c r="A302" s="40"/>
      <c r="B302" s="41"/>
      <c r="C302" s="206" t="s">
        <v>810</v>
      </c>
      <c r="D302" s="206" t="s">
        <v>128</v>
      </c>
      <c r="E302" s="207" t="s">
        <v>811</v>
      </c>
      <c r="F302" s="208" t="s">
        <v>433</v>
      </c>
      <c r="G302" s="209" t="s">
        <v>428</v>
      </c>
      <c r="H302" s="210">
        <v>1</v>
      </c>
      <c r="I302" s="211"/>
      <c r="J302" s="212">
        <f>ROUND(I302*H302,2)</f>
        <v>0</v>
      </c>
      <c r="K302" s="208" t="s">
        <v>132</v>
      </c>
      <c r="L302" s="46"/>
      <c r="M302" s="213" t="s">
        <v>19</v>
      </c>
      <c r="N302" s="214" t="s">
        <v>47</v>
      </c>
      <c r="O302" s="86"/>
      <c r="P302" s="215">
        <f>O302*H302</f>
        <v>0</v>
      </c>
      <c r="Q302" s="215">
        <v>0</v>
      </c>
      <c r="R302" s="215">
        <f>Q302*H302</f>
        <v>0</v>
      </c>
      <c r="S302" s="215">
        <v>0</v>
      </c>
      <c r="T302" s="216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17" t="s">
        <v>429</v>
      </c>
      <c r="AT302" s="217" t="s">
        <v>128</v>
      </c>
      <c r="AU302" s="217" t="s">
        <v>86</v>
      </c>
      <c r="AY302" s="19" t="s">
        <v>126</v>
      </c>
      <c r="BE302" s="218">
        <f>IF(N302="základní",J302,0)</f>
        <v>0</v>
      </c>
      <c r="BF302" s="218">
        <f>IF(N302="snížená",J302,0)</f>
        <v>0</v>
      </c>
      <c r="BG302" s="218">
        <f>IF(N302="zákl. přenesená",J302,0)</f>
        <v>0</v>
      </c>
      <c r="BH302" s="218">
        <f>IF(N302="sníž. přenesená",J302,0)</f>
        <v>0</v>
      </c>
      <c r="BI302" s="218">
        <f>IF(N302="nulová",J302,0)</f>
        <v>0</v>
      </c>
      <c r="BJ302" s="19" t="s">
        <v>84</v>
      </c>
      <c r="BK302" s="218">
        <f>ROUND(I302*H302,2)</f>
        <v>0</v>
      </c>
      <c r="BL302" s="19" t="s">
        <v>429</v>
      </c>
      <c r="BM302" s="217" t="s">
        <v>812</v>
      </c>
    </row>
    <row r="303" s="2" customFormat="1">
      <c r="A303" s="40"/>
      <c r="B303" s="41"/>
      <c r="C303" s="42"/>
      <c r="D303" s="219" t="s">
        <v>135</v>
      </c>
      <c r="E303" s="42"/>
      <c r="F303" s="220" t="s">
        <v>813</v>
      </c>
      <c r="G303" s="42"/>
      <c r="H303" s="42"/>
      <c r="I303" s="221"/>
      <c r="J303" s="42"/>
      <c r="K303" s="42"/>
      <c r="L303" s="46"/>
      <c r="M303" s="222"/>
      <c r="N303" s="223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135</v>
      </c>
      <c r="AU303" s="19" t="s">
        <v>86</v>
      </c>
    </row>
    <row r="304" s="12" customFormat="1" ht="22.8" customHeight="1">
      <c r="A304" s="12"/>
      <c r="B304" s="190"/>
      <c r="C304" s="191"/>
      <c r="D304" s="192" t="s">
        <v>75</v>
      </c>
      <c r="E304" s="204" t="s">
        <v>438</v>
      </c>
      <c r="F304" s="204" t="s">
        <v>439</v>
      </c>
      <c r="G304" s="191"/>
      <c r="H304" s="191"/>
      <c r="I304" s="194"/>
      <c r="J304" s="205">
        <f>BK304</f>
        <v>0</v>
      </c>
      <c r="K304" s="191"/>
      <c r="L304" s="196"/>
      <c r="M304" s="197"/>
      <c r="N304" s="198"/>
      <c r="O304" s="198"/>
      <c r="P304" s="199">
        <f>SUM(P305:P313)</f>
        <v>0</v>
      </c>
      <c r="Q304" s="198"/>
      <c r="R304" s="199">
        <f>SUM(R305:R313)</f>
        <v>0</v>
      </c>
      <c r="S304" s="198"/>
      <c r="T304" s="200">
        <f>SUM(T305:T313)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01" t="s">
        <v>158</v>
      </c>
      <c r="AT304" s="202" t="s">
        <v>75</v>
      </c>
      <c r="AU304" s="202" t="s">
        <v>84</v>
      </c>
      <c r="AY304" s="201" t="s">
        <v>126</v>
      </c>
      <c r="BK304" s="203">
        <f>SUM(BK305:BK313)</f>
        <v>0</v>
      </c>
    </row>
    <row r="305" s="2" customFormat="1" ht="16.5" customHeight="1">
      <c r="A305" s="40"/>
      <c r="B305" s="41"/>
      <c r="C305" s="206" t="s">
        <v>814</v>
      </c>
      <c r="D305" s="206" t="s">
        <v>128</v>
      </c>
      <c r="E305" s="207" t="s">
        <v>815</v>
      </c>
      <c r="F305" s="208" t="s">
        <v>442</v>
      </c>
      <c r="G305" s="209" t="s">
        <v>428</v>
      </c>
      <c r="H305" s="210">
        <v>1</v>
      </c>
      <c r="I305" s="211"/>
      <c r="J305" s="212">
        <f>ROUND(I305*H305,2)</f>
        <v>0</v>
      </c>
      <c r="K305" s="208" t="s">
        <v>132</v>
      </c>
      <c r="L305" s="46"/>
      <c r="M305" s="213" t="s">
        <v>19</v>
      </c>
      <c r="N305" s="214" t="s">
        <v>47</v>
      </c>
      <c r="O305" s="86"/>
      <c r="P305" s="215">
        <f>O305*H305</f>
        <v>0</v>
      </c>
      <c r="Q305" s="215">
        <v>0</v>
      </c>
      <c r="R305" s="215">
        <f>Q305*H305</f>
        <v>0</v>
      </c>
      <c r="S305" s="215">
        <v>0</v>
      </c>
      <c r="T305" s="216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17" t="s">
        <v>429</v>
      </c>
      <c r="AT305" s="217" t="s">
        <v>128</v>
      </c>
      <c r="AU305" s="217" t="s">
        <v>86</v>
      </c>
      <c r="AY305" s="19" t="s">
        <v>126</v>
      </c>
      <c r="BE305" s="218">
        <f>IF(N305="základní",J305,0)</f>
        <v>0</v>
      </c>
      <c r="BF305" s="218">
        <f>IF(N305="snížená",J305,0)</f>
        <v>0</v>
      </c>
      <c r="BG305" s="218">
        <f>IF(N305="zákl. přenesená",J305,0)</f>
        <v>0</v>
      </c>
      <c r="BH305" s="218">
        <f>IF(N305="sníž. přenesená",J305,0)</f>
        <v>0</v>
      </c>
      <c r="BI305" s="218">
        <f>IF(N305="nulová",J305,0)</f>
        <v>0</v>
      </c>
      <c r="BJ305" s="19" t="s">
        <v>84</v>
      </c>
      <c r="BK305" s="218">
        <f>ROUND(I305*H305,2)</f>
        <v>0</v>
      </c>
      <c r="BL305" s="19" t="s">
        <v>429</v>
      </c>
      <c r="BM305" s="217" t="s">
        <v>816</v>
      </c>
    </row>
    <row r="306" s="2" customFormat="1">
      <c r="A306" s="40"/>
      <c r="B306" s="41"/>
      <c r="C306" s="42"/>
      <c r="D306" s="219" t="s">
        <v>135</v>
      </c>
      <c r="E306" s="42"/>
      <c r="F306" s="220" t="s">
        <v>817</v>
      </c>
      <c r="G306" s="42"/>
      <c r="H306" s="42"/>
      <c r="I306" s="221"/>
      <c r="J306" s="42"/>
      <c r="K306" s="42"/>
      <c r="L306" s="46"/>
      <c r="M306" s="222"/>
      <c r="N306" s="223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135</v>
      </c>
      <c r="AU306" s="19" t="s">
        <v>86</v>
      </c>
    </row>
    <row r="307" s="14" customFormat="1">
      <c r="A307" s="14"/>
      <c r="B307" s="235"/>
      <c r="C307" s="236"/>
      <c r="D307" s="226" t="s">
        <v>137</v>
      </c>
      <c r="E307" s="237" t="s">
        <v>19</v>
      </c>
      <c r="F307" s="238" t="s">
        <v>445</v>
      </c>
      <c r="G307" s="236"/>
      <c r="H307" s="239">
        <v>1</v>
      </c>
      <c r="I307" s="240"/>
      <c r="J307" s="236"/>
      <c r="K307" s="236"/>
      <c r="L307" s="241"/>
      <c r="M307" s="242"/>
      <c r="N307" s="243"/>
      <c r="O307" s="243"/>
      <c r="P307" s="243"/>
      <c r="Q307" s="243"/>
      <c r="R307" s="243"/>
      <c r="S307" s="243"/>
      <c r="T307" s="24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5" t="s">
        <v>137</v>
      </c>
      <c r="AU307" s="245" t="s">
        <v>86</v>
      </c>
      <c r="AV307" s="14" t="s">
        <v>86</v>
      </c>
      <c r="AW307" s="14" t="s">
        <v>35</v>
      </c>
      <c r="AX307" s="14" t="s">
        <v>84</v>
      </c>
      <c r="AY307" s="245" t="s">
        <v>126</v>
      </c>
    </row>
    <row r="308" s="2" customFormat="1" ht="16.5" customHeight="1">
      <c r="A308" s="40"/>
      <c r="B308" s="41"/>
      <c r="C308" s="206" t="s">
        <v>818</v>
      </c>
      <c r="D308" s="206" t="s">
        <v>128</v>
      </c>
      <c r="E308" s="207" t="s">
        <v>819</v>
      </c>
      <c r="F308" s="208" t="s">
        <v>448</v>
      </c>
      <c r="G308" s="209" t="s">
        <v>428</v>
      </c>
      <c r="H308" s="210">
        <v>1</v>
      </c>
      <c r="I308" s="211"/>
      <c r="J308" s="212">
        <f>ROUND(I308*H308,2)</f>
        <v>0</v>
      </c>
      <c r="K308" s="208" t="s">
        <v>132</v>
      </c>
      <c r="L308" s="46"/>
      <c r="M308" s="213" t="s">
        <v>19</v>
      </c>
      <c r="N308" s="214" t="s">
        <v>47</v>
      </c>
      <c r="O308" s="86"/>
      <c r="P308" s="215">
        <f>O308*H308</f>
        <v>0</v>
      </c>
      <c r="Q308" s="215">
        <v>0</v>
      </c>
      <c r="R308" s="215">
        <f>Q308*H308</f>
        <v>0</v>
      </c>
      <c r="S308" s="215">
        <v>0</v>
      </c>
      <c r="T308" s="216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17" t="s">
        <v>429</v>
      </c>
      <c r="AT308" s="217" t="s">
        <v>128</v>
      </c>
      <c r="AU308" s="217" t="s">
        <v>86</v>
      </c>
      <c r="AY308" s="19" t="s">
        <v>126</v>
      </c>
      <c r="BE308" s="218">
        <f>IF(N308="základní",J308,0)</f>
        <v>0</v>
      </c>
      <c r="BF308" s="218">
        <f>IF(N308="snížená",J308,0)</f>
        <v>0</v>
      </c>
      <c r="BG308" s="218">
        <f>IF(N308="zákl. přenesená",J308,0)</f>
        <v>0</v>
      </c>
      <c r="BH308" s="218">
        <f>IF(N308="sníž. přenesená",J308,0)</f>
        <v>0</v>
      </c>
      <c r="BI308" s="218">
        <f>IF(N308="nulová",J308,0)</f>
        <v>0</v>
      </c>
      <c r="BJ308" s="19" t="s">
        <v>84</v>
      </c>
      <c r="BK308" s="218">
        <f>ROUND(I308*H308,2)</f>
        <v>0</v>
      </c>
      <c r="BL308" s="19" t="s">
        <v>429</v>
      </c>
      <c r="BM308" s="217" t="s">
        <v>820</v>
      </c>
    </row>
    <row r="309" s="2" customFormat="1">
      <c r="A309" s="40"/>
      <c r="B309" s="41"/>
      <c r="C309" s="42"/>
      <c r="D309" s="219" t="s">
        <v>135</v>
      </c>
      <c r="E309" s="42"/>
      <c r="F309" s="220" t="s">
        <v>821</v>
      </c>
      <c r="G309" s="42"/>
      <c r="H309" s="42"/>
      <c r="I309" s="221"/>
      <c r="J309" s="42"/>
      <c r="K309" s="42"/>
      <c r="L309" s="46"/>
      <c r="M309" s="222"/>
      <c r="N309" s="223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135</v>
      </c>
      <c r="AU309" s="19" t="s">
        <v>86</v>
      </c>
    </row>
    <row r="310" s="14" customFormat="1">
      <c r="A310" s="14"/>
      <c r="B310" s="235"/>
      <c r="C310" s="236"/>
      <c r="D310" s="226" t="s">
        <v>137</v>
      </c>
      <c r="E310" s="237" t="s">
        <v>19</v>
      </c>
      <c r="F310" s="238" t="s">
        <v>451</v>
      </c>
      <c r="G310" s="236"/>
      <c r="H310" s="239">
        <v>1</v>
      </c>
      <c r="I310" s="240"/>
      <c r="J310" s="236"/>
      <c r="K310" s="236"/>
      <c r="L310" s="241"/>
      <c r="M310" s="242"/>
      <c r="N310" s="243"/>
      <c r="O310" s="243"/>
      <c r="P310" s="243"/>
      <c r="Q310" s="243"/>
      <c r="R310" s="243"/>
      <c r="S310" s="243"/>
      <c r="T310" s="244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5" t="s">
        <v>137</v>
      </c>
      <c r="AU310" s="245" t="s">
        <v>86</v>
      </c>
      <c r="AV310" s="14" t="s">
        <v>86</v>
      </c>
      <c r="AW310" s="14" t="s">
        <v>35</v>
      </c>
      <c r="AX310" s="14" t="s">
        <v>84</v>
      </c>
      <c r="AY310" s="245" t="s">
        <v>126</v>
      </c>
    </row>
    <row r="311" s="2" customFormat="1" ht="16.5" customHeight="1">
      <c r="A311" s="40"/>
      <c r="B311" s="41"/>
      <c r="C311" s="206" t="s">
        <v>822</v>
      </c>
      <c r="D311" s="206" t="s">
        <v>128</v>
      </c>
      <c r="E311" s="207" t="s">
        <v>823</v>
      </c>
      <c r="F311" s="208" t="s">
        <v>454</v>
      </c>
      <c r="G311" s="209" t="s">
        <v>428</v>
      </c>
      <c r="H311" s="210">
        <v>1</v>
      </c>
      <c r="I311" s="211"/>
      <c r="J311" s="212">
        <f>ROUND(I311*H311,2)</f>
        <v>0</v>
      </c>
      <c r="K311" s="208" t="s">
        <v>132</v>
      </c>
      <c r="L311" s="46"/>
      <c r="M311" s="213" t="s">
        <v>19</v>
      </c>
      <c r="N311" s="214" t="s">
        <v>47</v>
      </c>
      <c r="O311" s="86"/>
      <c r="P311" s="215">
        <f>O311*H311</f>
        <v>0</v>
      </c>
      <c r="Q311" s="215">
        <v>0</v>
      </c>
      <c r="R311" s="215">
        <f>Q311*H311</f>
        <v>0</v>
      </c>
      <c r="S311" s="215">
        <v>0</v>
      </c>
      <c r="T311" s="216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17" t="s">
        <v>429</v>
      </c>
      <c r="AT311" s="217" t="s">
        <v>128</v>
      </c>
      <c r="AU311" s="217" t="s">
        <v>86</v>
      </c>
      <c r="AY311" s="19" t="s">
        <v>126</v>
      </c>
      <c r="BE311" s="218">
        <f>IF(N311="základní",J311,0)</f>
        <v>0</v>
      </c>
      <c r="BF311" s="218">
        <f>IF(N311="snížená",J311,0)</f>
        <v>0</v>
      </c>
      <c r="BG311" s="218">
        <f>IF(N311="zákl. přenesená",J311,0)</f>
        <v>0</v>
      </c>
      <c r="BH311" s="218">
        <f>IF(N311="sníž. přenesená",J311,0)</f>
        <v>0</v>
      </c>
      <c r="BI311" s="218">
        <f>IF(N311="nulová",J311,0)</f>
        <v>0</v>
      </c>
      <c r="BJ311" s="19" t="s">
        <v>84</v>
      </c>
      <c r="BK311" s="218">
        <f>ROUND(I311*H311,2)</f>
        <v>0</v>
      </c>
      <c r="BL311" s="19" t="s">
        <v>429</v>
      </c>
      <c r="BM311" s="217" t="s">
        <v>824</v>
      </c>
    </row>
    <row r="312" s="2" customFormat="1">
      <c r="A312" s="40"/>
      <c r="B312" s="41"/>
      <c r="C312" s="42"/>
      <c r="D312" s="219" t="s">
        <v>135</v>
      </c>
      <c r="E312" s="42"/>
      <c r="F312" s="220" t="s">
        <v>825</v>
      </c>
      <c r="G312" s="42"/>
      <c r="H312" s="42"/>
      <c r="I312" s="221"/>
      <c r="J312" s="42"/>
      <c r="K312" s="42"/>
      <c r="L312" s="46"/>
      <c r="M312" s="222"/>
      <c r="N312" s="223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135</v>
      </c>
      <c r="AU312" s="19" t="s">
        <v>86</v>
      </c>
    </row>
    <row r="313" s="14" customFormat="1">
      <c r="A313" s="14"/>
      <c r="B313" s="235"/>
      <c r="C313" s="236"/>
      <c r="D313" s="226" t="s">
        <v>137</v>
      </c>
      <c r="E313" s="237" t="s">
        <v>19</v>
      </c>
      <c r="F313" s="238" t="s">
        <v>457</v>
      </c>
      <c r="G313" s="236"/>
      <c r="H313" s="239">
        <v>1</v>
      </c>
      <c r="I313" s="240"/>
      <c r="J313" s="236"/>
      <c r="K313" s="236"/>
      <c r="L313" s="241"/>
      <c r="M313" s="242"/>
      <c r="N313" s="243"/>
      <c r="O313" s="243"/>
      <c r="P313" s="243"/>
      <c r="Q313" s="243"/>
      <c r="R313" s="243"/>
      <c r="S313" s="243"/>
      <c r="T313" s="24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5" t="s">
        <v>137</v>
      </c>
      <c r="AU313" s="245" t="s">
        <v>86</v>
      </c>
      <c r="AV313" s="14" t="s">
        <v>86</v>
      </c>
      <c r="AW313" s="14" t="s">
        <v>35</v>
      </c>
      <c r="AX313" s="14" t="s">
        <v>84</v>
      </c>
      <c r="AY313" s="245" t="s">
        <v>126</v>
      </c>
    </row>
    <row r="314" s="12" customFormat="1" ht="22.8" customHeight="1">
      <c r="A314" s="12"/>
      <c r="B314" s="190"/>
      <c r="C314" s="191"/>
      <c r="D314" s="192" t="s">
        <v>75</v>
      </c>
      <c r="E314" s="204" t="s">
        <v>458</v>
      </c>
      <c r="F314" s="204" t="s">
        <v>459</v>
      </c>
      <c r="G314" s="191"/>
      <c r="H314" s="191"/>
      <c r="I314" s="194"/>
      <c r="J314" s="205">
        <f>BK314</f>
        <v>0</v>
      </c>
      <c r="K314" s="191"/>
      <c r="L314" s="196"/>
      <c r="M314" s="197"/>
      <c r="N314" s="198"/>
      <c r="O314" s="198"/>
      <c r="P314" s="199">
        <f>SUM(P315:P316)</f>
        <v>0</v>
      </c>
      <c r="Q314" s="198"/>
      <c r="R314" s="199">
        <f>SUM(R315:R316)</f>
        <v>0</v>
      </c>
      <c r="S314" s="198"/>
      <c r="T314" s="200">
        <f>SUM(T315:T316)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01" t="s">
        <v>158</v>
      </c>
      <c r="AT314" s="202" t="s">
        <v>75</v>
      </c>
      <c r="AU314" s="202" t="s">
        <v>84</v>
      </c>
      <c r="AY314" s="201" t="s">
        <v>126</v>
      </c>
      <c r="BK314" s="203">
        <f>SUM(BK315:BK316)</f>
        <v>0</v>
      </c>
    </row>
    <row r="315" s="2" customFormat="1" ht="16.5" customHeight="1">
      <c r="A315" s="40"/>
      <c r="B315" s="41"/>
      <c r="C315" s="206" t="s">
        <v>826</v>
      </c>
      <c r="D315" s="206" t="s">
        <v>128</v>
      </c>
      <c r="E315" s="207" t="s">
        <v>827</v>
      </c>
      <c r="F315" s="208" t="s">
        <v>462</v>
      </c>
      <c r="G315" s="209" t="s">
        <v>428</v>
      </c>
      <c r="H315" s="210">
        <v>1</v>
      </c>
      <c r="I315" s="211"/>
      <c r="J315" s="212">
        <f>ROUND(I315*H315,2)</f>
        <v>0</v>
      </c>
      <c r="K315" s="208" t="s">
        <v>132</v>
      </c>
      <c r="L315" s="46"/>
      <c r="M315" s="213" t="s">
        <v>19</v>
      </c>
      <c r="N315" s="214" t="s">
        <v>47</v>
      </c>
      <c r="O315" s="86"/>
      <c r="P315" s="215">
        <f>O315*H315</f>
        <v>0</v>
      </c>
      <c r="Q315" s="215">
        <v>0</v>
      </c>
      <c r="R315" s="215">
        <f>Q315*H315</f>
        <v>0</v>
      </c>
      <c r="S315" s="215">
        <v>0</v>
      </c>
      <c r="T315" s="216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17" t="s">
        <v>429</v>
      </c>
      <c r="AT315" s="217" t="s">
        <v>128</v>
      </c>
      <c r="AU315" s="217" t="s">
        <v>86</v>
      </c>
      <c r="AY315" s="19" t="s">
        <v>126</v>
      </c>
      <c r="BE315" s="218">
        <f>IF(N315="základní",J315,0)</f>
        <v>0</v>
      </c>
      <c r="BF315" s="218">
        <f>IF(N315="snížená",J315,0)</f>
        <v>0</v>
      </c>
      <c r="BG315" s="218">
        <f>IF(N315="zákl. přenesená",J315,0)</f>
        <v>0</v>
      </c>
      <c r="BH315" s="218">
        <f>IF(N315="sníž. přenesená",J315,0)</f>
        <v>0</v>
      </c>
      <c r="BI315" s="218">
        <f>IF(N315="nulová",J315,0)</f>
        <v>0</v>
      </c>
      <c r="BJ315" s="19" t="s">
        <v>84</v>
      </c>
      <c r="BK315" s="218">
        <f>ROUND(I315*H315,2)</f>
        <v>0</v>
      </c>
      <c r="BL315" s="19" t="s">
        <v>429</v>
      </c>
      <c r="BM315" s="217" t="s">
        <v>828</v>
      </c>
    </row>
    <row r="316" s="2" customFormat="1">
      <c r="A316" s="40"/>
      <c r="B316" s="41"/>
      <c r="C316" s="42"/>
      <c r="D316" s="219" t="s">
        <v>135</v>
      </c>
      <c r="E316" s="42"/>
      <c r="F316" s="220" t="s">
        <v>829</v>
      </c>
      <c r="G316" s="42"/>
      <c r="H316" s="42"/>
      <c r="I316" s="221"/>
      <c r="J316" s="42"/>
      <c r="K316" s="42"/>
      <c r="L316" s="46"/>
      <c r="M316" s="222"/>
      <c r="N316" s="223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135</v>
      </c>
      <c r="AU316" s="19" t="s">
        <v>86</v>
      </c>
    </row>
    <row r="317" s="12" customFormat="1" ht="22.8" customHeight="1">
      <c r="A317" s="12"/>
      <c r="B317" s="190"/>
      <c r="C317" s="191"/>
      <c r="D317" s="192" t="s">
        <v>75</v>
      </c>
      <c r="E317" s="204" t="s">
        <v>465</v>
      </c>
      <c r="F317" s="204" t="s">
        <v>466</v>
      </c>
      <c r="G317" s="191"/>
      <c r="H317" s="191"/>
      <c r="I317" s="194"/>
      <c r="J317" s="205">
        <f>BK317</f>
        <v>0</v>
      </c>
      <c r="K317" s="191"/>
      <c r="L317" s="196"/>
      <c r="M317" s="197"/>
      <c r="N317" s="198"/>
      <c r="O317" s="198"/>
      <c r="P317" s="199">
        <f>SUM(P318:P319)</f>
        <v>0</v>
      </c>
      <c r="Q317" s="198"/>
      <c r="R317" s="199">
        <f>SUM(R318:R319)</f>
        <v>0</v>
      </c>
      <c r="S317" s="198"/>
      <c r="T317" s="200">
        <f>SUM(T318:T319)</f>
        <v>0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01" t="s">
        <v>158</v>
      </c>
      <c r="AT317" s="202" t="s">
        <v>75</v>
      </c>
      <c r="AU317" s="202" t="s">
        <v>84</v>
      </c>
      <c r="AY317" s="201" t="s">
        <v>126</v>
      </c>
      <c r="BK317" s="203">
        <f>SUM(BK318:BK319)</f>
        <v>0</v>
      </c>
    </row>
    <row r="318" s="2" customFormat="1" ht="16.5" customHeight="1">
      <c r="A318" s="40"/>
      <c r="B318" s="41"/>
      <c r="C318" s="206" t="s">
        <v>830</v>
      </c>
      <c r="D318" s="206" t="s">
        <v>128</v>
      </c>
      <c r="E318" s="207" t="s">
        <v>831</v>
      </c>
      <c r="F318" s="208" t="s">
        <v>469</v>
      </c>
      <c r="G318" s="209" t="s">
        <v>428</v>
      </c>
      <c r="H318" s="210">
        <v>1</v>
      </c>
      <c r="I318" s="211"/>
      <c r="J318" s="212">
        <f>ROUND(I318*H318,2)</f>
        <v>0</v>
      </c>
      <c r="K318" s="208" t="s">
        <v>132</v>
      </c>
      <c r="L318" s="46"/>
      <c r="M318" s="213" t="s">
        <v>19</v>
      </c>
      <c r="N318" s="214" t="s">
        <v>47</v>
      </c>
      <c r="O318" s="86"/>
      <c r="P318" s="215">
        <f>O318*H318</f>
        <v>0</v>
      </c>
      <c r="Q318" s="215">
        <v>0</v>
      </c>
      <c r="R318" s="215">
        <f>Q318*H318</f>
        <v>0</v>
      </c>
      <c r="S318" s="215">
        <v>0</v>
      </c>
      <c r="T318" s="216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17" t="s">
        <v>429</v>
      </c>
      <c r="AT318" s="217" t="s">
        <v>128</v>
      </c>
      <c r="AU318" s="217" t="s">
        <v>86</v>
      </c>
      <c r="AY318" s="19" t="s">
        <v>126</v>
      </c>
      <c r="BE318" s="218">
        <f>IF(N318="základní",J318,0)</f>
        <v>0</v>
      </c>
      <c r="BF318" s="218">
        <f>IF(N318="snížená",J318,0)</f>
        <v>0</v>
      </c>
      <c r="BG318" s="218">
        <f>IF(N318="zákl. přenesená",J318,0)</f>
        <v>0</v>
      </c>
      <c r="BH318" s="218">
        <f>IF(N318="sníž. přenesená",J318,0)</f>
        <v>0</v>
      </c>
      <c r="BI318" s="218">
        <f>IF(N318="nulová",J318,0)</f>
        <v>0</v>
      </c>
      <c r="BJ318" s="19" t="s">
        <v>84</v>
      </c>
      <c r="BK318" s="218">
        <f>ROUND(I318*H318,2)</f>
        <v>0</v>
      </c>
      <c r="BL318" s="19" t="s">
        <v>429</v>
      </c>
      <c r="BM318" s="217" t="s">
        <v>832</v>
      </c>
    </row>
    <row r="319" s="2" customFormat="1">
      <c r="A319" s="40"/>
      <c r="B319" s="41"/>
      <c r="C319" s="42"/>
      <c r="D319" s="219" t="s">
        <v>135</v>
      </c>
      <c r="E319" s="42"/>
      <c r="F319" s="220" t="s">
        <v>833</v>
      </c>
      <c r="G319" s="42"/>
      <c r="H319" s="42"/>
      <c r="I319" s="221"/>
      <c r="J319" s="42"/>
      <c r="K319" s="42"/>
      <c r="L319" s="46"/>
      <c r="M319" s="267"/>
      <c r="N319" s="268"/>
      <c r="O319" s="269"/>
      <c r="P319" s="269"/>
      <c r="Q319" s="269"/>
      <c r="R319" s="269"/>
      <c r="S319" s="269"/>
      <c r="T319" s="270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135</v>
      </c>
      <c r="AU319" s="19" t="s">
        <v>86</v>
      </c>
    </row>
    <row r="320" s="2" customFormat="1" ht="6.96" customHeight="1">
      <c r="A320" s="40"/>
      <c r="B320" s="61"/>
      <c r="C320" s="62"/>
      <c r="D320" s="62"/>
      <c r="E320" s="62"/>
      <c r="F320" s="62"/>
      <c r="G320" s="62"/>
      <c r="H320" s="62"/>
      <c r="I320" s="62"/>
      <c r="J320" s="62"/>
      <c r="K320" s="62"/>
      <c r="L320" s="46"/>
      <c r="M320" s="40"/>
      <c r="O320" s="40"/>
      <c r="P320" s="40"/>
      <c r="Q320" s="40"/>
      <c r="R320" s="40"/>
      <c r="S320" s="40"/>
      <c r="T320" s="40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</row>
  </sheetData>
  <sheetProtection sheet="1" autoFilter="0" formatColumns="0" formatRows="0" objects="1" scenarios="1" spinCount="100000" saltValue="5t84ENeiON8DlJHaLwr1Ds1emOY5kFNcO6uD3JqIivDe5KG6Kq0CFWkB2S4+7Zl1ndT/ka2ecboQHuKZ/2MT6A==" hashValue="H0MbzB6jDOd2WhoRW3qAwc1m9uReFfMvZ3XHhlXmV2ffsEaTD7CSTPZ7qJvxXavs9w6ADX4t93WRCd2OaYq6rw==" algorithmName="SHA-512" password="CC35"/>
  <autoFilter ref="C95:K319"/>
  <mergeCells count="9">
    <mergeCell ref="E7:H7"/>
    <mergeCell ref="E9:H9"/>
    <mergeCell ref="E18:H18"/>
    <mergeCell ref="E27:H27"/>
    <mergeCell ref="E48:H48"/>
    <mergeCell ref="E50:H50"/>
    <mergeCell ref="E86:H86"/>
    <mergeCell ref="E88:H88"/>
    <mergeCell ref="L2:V2"/>
  </mergeCells>
  <hyperlinks>
    <hyperlink ref="F100" r:id="rId1" display="https://podminky.urs.cz/item/CS_URS_2025_01/131213701"/>
    <hyperlink ref="F106" r:id="rId2" display="https://podminky.urs.cz/item/CS_URS_2025_01/162751117"/>
    <hyperlink ref="F108" r:id="rId3" display="https://podminky.urs.cz/item/CS_URS_2025_01/162751119"/>
    <hyperlink ref="F111" r:id="rId4" display="https://podminky.urs.cz/item/CS_URS_2025_01/171201221"/>
    <hyperlink ref="F114" r:id="rId5" display="https://podminky.urs.cz/item/CS_URS_2025_01/174111101"/>
    <hyperlink ref="F118" r:id="rId6" display="https://podminky.urs.cz/item/CS_URS_2025_01/275313811"/>
    <hyperlink ref="F120" r:id="rId7" display="https://podminky.urs.cz/item/CS_URS_2025_01/275351121"/>
    <hyperlink ref="F125" r:id="rId8" display="https://podminky.urs.cz/item/CS_URS_2025_01/275351122"/>
    <hyperlink ref="F128" r:id="rId9" display="https://podminky.urs.cz/item/CS_URS_2025_01/998014211"/>
    <hyperlink ref="F132" r:id="rId10" display="https://podminky.urs.cz/item/CS_URS_2025_01/741130003"/>
    <hyperlink ref="F134" r:id="rId11" display="https://podminky.urs.cz/item/CS_URS_2025_01/741132484"/>
    <hyperlink ref="F137" r:id="rId12" display="https://podminky.urs.cz/item/CS_URS_2025_01/741136024"/>
    <hyperlink ref="F139" r:id="rId13" display="https://podminky.urs.cz/item/CS_URS_2025_01/741311071"/>
    <hyperlink ref="F142" r:id="rId14" display="https://podminky.urs.cz/item/CS_URS_2025_01/741313082"/>
    <hyperlink ref="F147" r:id="rId15" display="https://podminky.urs.cz/item/CS_URS_2025_01/210102263"/>
    <hyperlink ref="F150" r:id="rId16" display="https://podminky.urs.cz/item/CS_URS_2025_01/210103002"/>
    <hyperlink ref="F153" r:id="rId17" display="https://podminky.urs.cz/item/CS_URS_2025_01/210203901"/>
    <hyperlink ref="F156" r:id="rId18" display="https://podminky.urs.cz/item/CS_URS_2025_01/210204011"/>
    <hyperlink ref="F159" r:id="rId19" display="https://podminky.urs.cz/item/CS_URS_2025_01/210204103"/>
    <hyperlink ref="F162" r:id="rId20" display="https://podminky.urs.cz/item/CS_URS_2025_01/210204201"/>
    <hyperlink ref="F165" r:id="rId21" display="https://podminky.urs.cz/item/CS_URS_2025_01/210220020"/>
    <hyperlink ref="F169" r:id="rId22" display="https://podminky.urs.cz/item/CS_URS_2025_01/210220022"/>
    <hyperlink ref="F173" r:id="rId23" display="https://podminky.urs.cz/item/CS_URS_2025_01/210250801"/>
    <hyperlink ref="F178" r:id="rId24" display="https://podminky.urs.cz/item/CS_URS_2025_01/210250802"/>
    <hyperlink ref="F180" r:id="rId25" display="https://podminky.urs.cz/item/CS_URS_2025_01/210250803"/>
    <hyperlink ref="F182" r:id="rId26" display="https://podminky.urs.cz/item/CS_URS_2025_01/210280211"/>
    <hyperlink ref="F184" r:id="rId27" display="https://podminky.urs.cz/item/CS_URS_2025_01/210280215"/>
    <hyperlink ref="F186" r:id="rId28" display="https://podminky.urs.cz/item/CS_URS_2025_01/210280222"/>
    <hyperlink ref="F194" r:id="rId29" display="https://podminky.urs.cz/item/CS_URS_2025_01/210812061"/>
    <hyperlink ref="F197" r:id="rId30" display="https://podminky.urs.cz/item/CS_URS_2025_01/210812063"/>
    <hyperlink ref="F200" r:id="rId31" display="https://podminky.urs.cz/item/CS_URS_2025_01/210812071"/>
    <hyperlink ref="F203" r:id="rId32" display="https://podminky.urs.cz/item/CS_URS_2025_01/210900604"/>
    <hyperlink ref="F208" r:id="rId33" display="https://podminky.urs.cz/item/CS_URS_2025_01/220060771"/>
    <hyperlink ref="F213" r:id="rId34" display="https://podminky.urs.cz/item/CS_URS_2025_01/460010024"/>
    <hyperlink ref="F215" r:id="rId35" display="https://podminky.urs.cz/item/CS_URS_2025_01/460010025"/>
    <hyperlink ref="F217" r:id="rId36" display="https://podminky.urs.cz/item/CS_URS_2025_01/460061171"/>
    <hyperlink ref="F220" r:id="rId37" display="https://podminky.urs.cz/item/CS_URS_2025_01/460161852"/>
    <hyperlink ref="F222" r:id="rId38" display="https://podminky.urs.cz/item/CS_URS_2025_01/460341113"/>
    <hyperlink ref="F224" r:id="rId39" display="https://podminky.urs.cz/item/CS_URS_2025_01/460341121"/>
    <hyperlink ref="F227" r:id="rId40" display="https://podminky.urs.cz/item/CS_URS_2025_01/460361111"/>
    <hyperlink ref="F230" r:id="rId41" display="https://podminky.urs.cz/item/CS_URS_2025_01/460431872"/>
    <hyperlink ref="F232" r:id="rId42" display="https://podminky.urs.cz/item/CS_URS_2025_01/460631122"/>
    <hyperlink ref="F236" r:id="rId43" display="https://podminky.urs.cz/item/CS_URS_2025_01/460631125"/>
    <hyperlink ref="F239" r:id="rId44" display="https://podminky.urs.cz/item/CS_URS_2025_01/460661115"/>
    <hyperlink ref="F241" r:id="rId45" display="https://podminky.urs.cz/item/CS_URS_2025_01/460671113"/>
    <hyperlink ref="F243" r:id="rId46" display="https://podminky.urs.cz/item/CS_URS_2025_01/460791213"/>
    <hyperlink ref="F247" r:id="rId47" display="https://podminky.urs.cz/item/CS_URS_2025_01/460871143"/>
    <hyperlink ref="F250" r:id="rId48" display="https://podminky.urs.cz/item/CS_URS_2025_01/460871144"/>
    <hyperlink ref="F253" r:id="rId49" display="https://podminky.urs.cz/item/CS_URS_2025_01/460871154"/>
    <hyperlink ref="F256" r:id="rId50" display="https://podminky.urs.cz/item/CS_URS_2025_01/460881213"/>
    <hyperlink ref="F259" r:id="rId51" display="https://podminky.urs.cz/item/CS_URS_2025_01/460881223"/>
    <hyperlink ref="F262" r:id="rId52" display="https://podminky.urs.cz/item/CS_URS_2025_01/460881612"/>
    <hyperlink ref="F266" r:id="rId53" display="https://podminky.urs.cz/item/CS_URS_2025_01/468011123"/>
    <hyperlink ref="F269" r:id="rId54" display="https://podminky.urs.cz/item/CS_URS_2025_01/468011143"/>
    <hyperlink ref="F272" r:id="rId55" display="https://podminky.urs.cz/item/CS_URS_2025_01/468021221"/>
    <hyperlink ref="F274" r:id="rId56" display="https://podminky.urs.cz/item/CS_URS_2025_01/468041123"/>
    <hyperlink ref="F277" r:id="rId57" display="https://podminky.urs.cz/item/CS_URS_2025_01/469972111"/>
    <hyperlink ref="F279" r:id="rId58" display="https://podminky.urs.cz/item/CS_URS_2025_01/469972121"/>
    <hyperlink ref="F282" r:id="rId59" display="https://podminky.urs.cz/item/CS_URS_2025_01/469973117"/>
    <hyperlink ref="F284" r:id="rId60" display="https://podminky.urs.cz/item/CS_URS_2025_01/997221873.1"/>
    <hyperlink ref="F286" r:id="rId61" display="https://podminky.urs.cz/item/CS_URS_2025_01/919732221.1"/>
    <hyperlink ref="F289" r:id="rId62" display="https://podminky.urs.cz/item/CS_URS_2025_01/469981111"/>
    <hyperlink ref="F292" r:id="rId63" display="https://podminky.urs.cz/item/CS_URS_2025_01/HZS1301"/>
    <hyperlink ref="F295" r:id="rId64" display="https://podminky.urs.cz/item/CS_URS_2025_01/HZS2231"/>
    <hyperlink ref="F300" r:id="rId65" display="https://podminky.urs.cz/item/CS_URS_2025_01/013254000.2"/>
    <hyperlink ref="F303" r:id="rId66" display="https://podminky.urs.cz/item/CS_URS_2025_01/030001000.2"/>
    <hyperlink ref="F306" r:id="rId67" display="https://podminky.urs.cz/item/CS_URS_2025_01/041403000.2"/>
    <hyperlink ref="F309" r:id="rId68" display="https://podminky.urs.cz/item/CS_URS_2025_01/043103000.2"/>
    <hyperlink ref="F312" r:id="rId69" display="https://podminky.urs.cz/item/CS_URS_2025_01/045303000.2"/>
    <hyperlink ref="F316" r:id="rId70" display="https://podminky.urs.cz/item/CS_URS_2025_01/065103000.2"/>
    <hyperlink ref="F319" r:id="rId71" display="https://podminky.urs.cz/item/CS_URS_2025_01/092203000.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71" customWidth="1"/>
    <col min="2" max="2" width="1.667969" style="271" customWidth="1"/>
    <col min="3" max="4" width="5" style="271" customWidth="1"/>
    <col min="5" max="5" width="11.66016" style="271" customWidth="1"/>
    <col min="6" max="6" width="9.160156" style="271" customWidth="1"/>
    <col min="7" max="7" width="5" style="271" customWidth="1"/>
    <col min="8" max="8" width="77.83203" style="271" customWidth="1"/>
    <col min="9" max="10" width="20" style="271" customWidth="1"/>
    <col min="11" max="11" width="1.667969" style="271" customWidth="1"/>
  </cols>
  <sheetData>
    <row r="1" s="1" customFormat="1" ht="37.5" customHeight="1"/>
    <row r="2" s="1" customFormat="1" ht="7.5" customHeight="1">
      <c r="B2" s="272"/>
      <c r="C2" s="273"/>
      <c r="D2" s="273"/>
      <c r="E2" s="273"/>
      <c r="F2" s="273"/>
      <c r="G2" s="273"/>
      <c r="H2" s="273"/>
      <c r="I2" s="273"/>
      <c r="J2" s="273"/>
      <c r="K2" s="274"/>
    </row>
    <row r="3" s="16" customFormat="1" ht="45" customHeight="1">
      <c r="B3" s="275"/>
      <c r="C3" s="276" t="s">
        <v>834</v>
      </c>
      <c r="D3" s="276"/>
      <c r="E3" s="276"/>
      <c r="F3" s="276"/>
      <c r="G3" s="276"/>
      <c r="H3" s="276"/>
      <c r="I3" s="276"/>
      <c r="J3" s="276"/>
      <c r="K3" s="277"/>
    </row>
    <row r="4" s="1" customFormat="1" ht="25.5" customHeight="1">
      <c r="B4" s="278"/>
      <c r="C4" s="279" t="s">
        <v>835</v>
      </c>
      <c r="D4" s="279"/>
      <c r="E4" s="279"/>
      <c r="F4" s="279"/>
      <c r="G4" s="279"/>
      <c r="H4" s="279"/>
      <c r="I4" s="279"/>
      <c r="J4" s="279"/>
      <c r="K4" s="280"/>
    </row>
    <row r="5" s="1" customFormat="1" ht="5.25" customHeight="1">
      <c r="B5" s="278"/>
      <c r="C5" s="281"/>
      <c r="D5" s="281"/>
      <c r="E5" s="281"/>
      <c r="F5" s="281"/>
      <c r="G5" s="281"/>
      <c r="H5" s="281"/>
      <c r="I5" s="281"/>
      <c r="J5" s="281"/>
      <c r="K5" s="280"/>
    </row>
    <row r="6" s="1" customFormat="1" ht="15" customHeight="1">
      <c r="B6" s="278"/>
      <c r="C6" s="282" t="s">
        <v>836</v>
      </c>
      <c r="D6" s="282"/>
      <c r="E6" s="282"/>
      <c r="F6" s="282"/>
      <c r="G6" s="282"/>
      <c r="H6" s="282"/>
      <c r="I6" s="282"/>
      <c r="J6" s="282"/>
      <c r="K6" s="280"/>
    </row>
    <row r="7" s="1" customFormat="1" ht="15" customHeight="1">
      <c r="B7" s="283"/>
      <c r="C7" s="282" t="s">
        <v>837</v>
      </c>
      <c r="D7" s="282"/>
      <c r="E7" s="282"/>
      <c r="F7" s="282"/>
      <c r="G7" s="282"/>
      <c r="H7" s="282"/>
      <c r="I7" s="282"/>
      <c r="J7" s="282"/>
      <c r="K7" s="280"/>
    </row>
    <row r="8" s="1" customFormat="1" ht="12.75" customHeight="1">
      <c r="B8" s="283"/>
      <c r="C8" s="282"/>
      <c r="D8" s="282"/>
      <c r="E8" s="282"/>
      <c r="F8" s="282"/>
      <c r="G8" s="282"/>
      <c r="H8" s="282"/>
      <c r="I8" s="282"/>
      <c r="J8" s="282"/>
      <c r="K8" s="280"/>
    </row>
    <row r="9" s="1" customFormat="1" ht="15" customHeight="1">
      <c r="B9" s="283"/>
      <c r="C9" s="282" t="s">
        <v>838</v>
      </c>
      <c r="D9" s="282"/>
      <c r="E9" s="282"/>
      <c r="F9" s="282"/>
      <c r="G9" s="282"/>
      <c r="H9" s="282"/>
      <c r="I9" s="282"/>
      <c r="J9" s="282"/>
      <c r="K9" s="280"/>
    </row>
    <row r="10" s="1" customFormat="1" ht="15" customHeight="1">
      <c r="B10" s="283"/>
      <c r="C10" s="282"/>
      <c r="D10" s="282" t="s">
        <v>839</v>
      </c>
      <c r="E10" s="282"/>
      <c r="F10" s="282"/>
      <c r="G10" s="282"/>
      <c r="H10" s="282"/>
      <c r="I10" s="282"/>
      <c r="J10" s="282"/>
      <c r="K10" s="280"/>
    </row>
    <row r="11" s="1" customFormat="1" ht="15" customHeight="1">
      <c r="B11" s="283"/>
      <c r="C11" s="284"/>
      <c r="D11" s="282" t="s">
        <v>840</v>
      </c>
      <c r="E11" s="282"/>
      <c r="F11" s="282"/>
      <c r="G11" s="282"/>
      <c r="H11" s="282"/>
      <c r="I11" s="282"/>
      <c r="J11" s="282"/>
      <c r="K11" s="280"/>
    </row>
    <row r="12" s="1" customFormat="1" ht="15" customHeight="1">
      <c r="B12" s="283"/>
      <c r="C12" s="284"/>
      <c r="D12" s="282"/>
      <c r="E12" s="282"/>
      <c r="F12" s="282"/>
      <c r="G12" s="282"/>
      <c r="H12" s="282"/>
      <c r="I12" s="282"/>
      <c r="J12" s="282"/>
      <c r="K12" s="280"/>
    </row>
    <row r="13" s="1" customFormat="1" ht="15" customHeight="1">
      <c r="B13" s="283"/>
      <c r="C13" s="284"/>
      <c r="D13" s="285" t="s">
        <v>841</v>
      </c>
      <c r="E13" s="282"/>
      <c r="F13" s="282"/>
      <c r="G13" s="282"/>
      <c r="H13" s="282"/>
      <c r="I13" s="282"/>
      <c r="J13" s="282"/>
      <c r="K13" s="280"/>
    </row>
    <row r="14" s="1" customFormat="1" ht="12.75" customHeight="1">
      <c r="B14" s="283"/>
      <c r="C14" s="284"/>
      <c r="D14" s="284"/>
      <c r="E14" s="284"/>
      <c r="F14" s="284"/>
      <c r="G14" s="284"/>
      <c r="H14" s="284"/>
      <c r="I14" s="284"/>
      <c r="J14" s="284"/>
      <c r="K14" s="280"/>
    </row>
    <row r="15" s="1" customFormat="1" ht="15" customHeight="1">
      <c r="B15" s="283"/>
      <c r="C15" s="284"/>
      <c r="D15" s="282" t="s">
        <v>842</v>
      </c>
      <c r="E15" s="282"/>
      <c r="F15" s="282"/>
      <c r="G15" s="282"/>
      <c r="H15" s="282"/>
      <c r="I15" s="282"/>
      <c r="J15" s="282"/>
      <c r="K15" s="280"/>
    </row>
    <row r="16" s="1" customFormat="1" ht="15" customHeight="1">
      <c r="B16" s="283"/>
      <c r="C16" s="284"/>
      <c r="D16" s="282" t="s">
        <v>843</v>
      </c>
      <c r="E16" s="282"/>
      <c r="F16" s="282"/>
      <c r="G16" s="282"/>
      <c r="H16" s="282"/>
      <c r="I16" s="282"/>
      <c r="J16" s="282"/>
      <c r="K16" s="280"/>
    </row>
    <row r="17" s="1" customFormat="1" ht="15" customHeight="1">
      <c r="B17" s="283"/>
      <c r="C17" s="284"/>
      <c r="D17" s="282" t="s">
        <v>844</v>
      </c>
      <c r="E17" s="282"/>
      <c r="F17" s="282"/>
      <c r="G17" s="282"/>
      <c r="H17" s="282"/>
      <c r="I17" s="282"/>
      <c r="J17" s="282"/>
      <c r="K17" s="280"/>
    </row>
    <row r="18" s="1" customFormat="1" ht="15" customHeight="1">
      <c r="B18" s="283"/>
      <c r="C18" s="284"/>
      <c r="D18" s="284"/>
      <c r="E18" s="286" t="s">
        <v>83</v>
      </c>
      <c r="F18" s="282" t="s">
        <v>845</v>
      </c>
      <c r="G18" s="282"/>
      <c r="H18" s="282"/>
      <c r="I18" s="282"/>
      <c r="J18" s="282"/>
      <c r="K18" s="280"/>
    </row>
    <row r="19" s="1" customFormat="1" ht="15" customHeight="1">
      <c r="B19" s="283"/>
      <c r="C19" s="284"/>
      <c r="D19" s="284"/>
      <c r="E19" s="286" t="s">
        <v>846</v>
      </c>
      <c r="F19" s="282" t="s">
        <v>847</v>
      </c>
      <c r="G19" s="282"/>
      <c r="H19" s="282"/>
      <c r="I19" s="282"/>
      <c r="J19" s="282"/>
      <c r="K19" s="280"/>
    </row>
    <row r="20" s="1" customFormat="1" ht="15" customHeight="1">
      <c r="B20" s="283"/>
      <c r="C20" s="284"/>
      <c r="D20" s="284"/>
      <c r="E20" s="286" t="s">
        <v>848</v>
      </c>
      <c r="F20" s="282" t="s">
        <v>849</v>
      </c>
      <c r="G20" s="282"/>
      <c r="H20" s="282"/>
      <c r="I20" s="282"/>
      <c r="J20" s="282"/>
      <c r="K20" s="280"/>
    </row>
    <row r="21" s="1" customFormat="1" ht="15" customHeight="1">
      <c r="B21" s="283"/>
      <c r="C21" s="284"/>
      <c r="D21" s="284"/>
      <c r="E21" s="286" t="s">
        <v>850</v>
      </c>
      <c r="F21" s="282" t="s">
        <v>851</v>
      </c>
      <c r="G21" s="282"/>
      <c r="H21" s="282"/>
      <c r="I21" s="282"/>
      <c r="J21" s="282"/>
      <c r="K21" s="280"/>
    </row>
    <row r="22" s="1" customFormat="1" ht="15" customHeight="1">
      <c r="B22" s="283"/>
      <c r="C22" s="284"/>
      <c r="D22" s="284"/>
      <c r="E22" s="286" t="s">
        <v>852</v>
      </c>
      <c r="F22" s="282" t="s">
        <v>853</v>
      </c>
      <c r="G22" s="282"/>
      <c r="H22" s="282"/>
      <c r="I22" s="282"/>
      <c r="J22" s="282"/>
      <c r="K22" s="280"/>
    </row>
    <row r="23" s="1" customFormat="1" ht="15" customHeight="1">
      <c r="B23" s="283"/>
      <c r="C23" s="284"/>
      <c r="D23" s="284"/>
      <c r="E23" s="286" t="s">
        <v>854</v>
      </c>
      <c r="F23" s="282" t="s">
        <v>855</v>
      </c>
      <c r="G23" s="282"/>
      <c r="H23" s="282"/>
      <c r="I23" s="282"/>
      <c r="J23" s="282"/>
      <c r="K23" s="280"/>
    </row>
    <row r="24" s="1" customFormat="1" ht="12.75" customHeight="1">
      <c r="B24" s="283"/>
      <c r="C24" s="284"/>
      <c r="D24" s="284"/>
      <c r="E24" s="284"/>
      <c r="F24" s="284"/>
      <c r="G24" s="284"/>
      <c r="H24" s="284"/>
      <c r="I24" s="284"/>
      <c r="J24" s="284"/>
      <c r="K24" s="280"/>
    </row>
    <row r="25" s="1" customFormat="1" ht="15" customHeight="1">
      <c r="B25" s="283"/>
      <c r="C25" s="282" t="s">
        <v>856</v>
      </c>
      <c r="D25" s="282"/>
      <c r="E25" s="282"/>
      <c r="F25" s="282"/>
      <c r="G25" s="282"/>
      <c r="H25" s="282"/>
      <c r="I25" s="282"/>
      <c r="J25" s="282"/>
      <c r="K25" s="280"/>
    </row>
    <row r="26" s="1" customFormat="1" ht="15" customHeight="1">
      <c r="B26" s="283"/>
      <c r="C26" s="282" t="s">
        <v>857</v>
      </c>
      <c r="D26" s="282"/>
      <c r="E26" s="282"/>
      <c r="F26" s="282"/>
      <c r="G26" s="282"/>
      <c r="H26" s="282"/>
      <c r="I26" s="282"/>
      <c r="J26" s="282"/>
      <c r="K26" s="280"/>
    </row>
    <row r="27" s="1" customFormat="1" ht="15" customHeight="1">
      <c r="B27" s="283"/>
      <c r="C27" s="282"/>
      <c r="D27" s="282" t="s">
        <v>858</v>
      </c>
      <c r="E27" s="282"/>
      <c r="F27" s="282"/>
      <c r="G27" s="282"/>
      <c r="H27" s="282"/>
      <c r="I27" s="282"/>
      <c r="J27" s="282"/>
      <c r="K27" s="280"/>
    </row>
    <row r="28" s="1" customFormat="1" ht="15" customHeight="1">
      <c r="B28" s="283"/>
      <c r="C28" s="284"/>
      <c r="D28" s="282" t="s">
        <v>859</v>
      </c>
      <c r="E28" s="282"/>
      <c r="F28" s="282"/>
      <c r="G28" s="282"/>
      <c r="H28" s="282"/>
      <c r="I28" s="282"/>
      <c r="J28" s="282"/>
      <c r="K28" s="280"/>
    </row>
    <row r="29" s="1" customFormat="1" ht="12.75" customHeight="1">
      <c r="B29" s="283"/>
      <c r="C29" s="284"/>
      <c r="D29" s="284"/>
      <c r="E29" s="284"/>
      <c r="F29" s="284"/>
      <c r="G29" s="284"/>
      <c r="H29" s="284"/>
      <c r="I29" s="284"/>
      <c r="J29" s="284"/>
      <c r="K29" s="280"/>
    </row>
    <row r="30" s="1" customFormat="1" ht="15" customHeight="1">
      <c r="B30" s="283"/>
      <c r="C30" s="284"/>
      <c r="D30" s="282" t="s">
        <v>860</v>
      </c>
      <c r="E30" s="282"/>
      <c r="F30" s="282"/>
      <c r="G30" s="282"/>
      <c r="H30" s="282"/>
      <c r="I30" s="282"/>
      <c r="J30" s="282"/>
      <c r="K30" s="280"/>
    </row>
    <row r="31" s="1" customFormat="1" ht="15" customHeight="1">
      <c r="B31" s="283"/>
      <c r="C31" s="284"/>
      <c r="D31" s="282" t="s">
        <v>861</v>
      </c>
      <c r="E31" s="282"/>
      <c r="F31" s="282"/>
      <c r="G31" s="282"/>
      <c r="H31" s="282"/>
      <c r="I31" s="282"/>
      <c r="J31" s="282"/>
      <c r="K31" s="280"/>
    </row>
    <row r="32" s="1" customFormat="1" ht="12.75" customHeight="1">
      <c r="B32" s="283"/>
      <c r="C32" s="284"/>
      <c r="D32" s="284"/>
      <c r="E32" s="284"/>
      <c r="F32" s="284"/>
      <c r="G32" s="284"/>
      <c r="H32" s="284"/>
      <c r="I32" s="284"/>
      <c r="J32" s="284"/>
      <c r="K32" s="280"/>
    </row>
    <row r="33" s="1" customFormat="1" ht="15" customHeight="1">
      <c r="B33" s="283"/>
      <c r="C33" s="284"/>
      <c r="D33" s="282" t="s">
        <v>862</v>
      </c>
      <c r="E33" s="282"/>
      <c r="F33" s="282"/>
      <c r="G33" s="282"/>
      <c r="H33" s="282"/>
      <c r="I33" s="282"/>
      <c r="J33" s="282"/>
      <c r="K33" s="280"/>
    </row>
    <row r="34" s="1" customFormat="1" ht="15" customHeight="1">
      <c r="B34" s="283"/>
      <c r="C34" s="284"/>
      <c r="D34" s="282" t="s">
        <v>863</v>
      </c>
      <c r="E34" s="282"/>
      <c r="F34" s="282"/>
      <c r="G34" s="282"/>
      <c r="H34" s="282"/>
      <c r="I34" s="282"/>
      <c r="J34" s="282"/>
      <c r="K34" s="280"/>
    </row>
    <row r="35" s="1" customFormat="1" ht="15" customHeight="1">
      <c r="B35" s="283"/>
      <c r="C35" s="284"/>
      <c r="D35" s="282" t="s">
        <v>864</v>
      </c>
      <c r="E35" s="282"/>
      <c r="F35" s="282"/>
      <c r="G35" s="282"/>
      <c r="H35" s="282"/>
      <c r="I35" s="282"/>
      <c r="J35" s="282"/>
      <c r="K35" s="280"/>
    </row>
    <row r="36" s="1" customFormat="1" ht="15" customHeight="1">
      <c r="B36" s="283"/>
      <c r="C36" s="284"/>
      <c r="D36" s="282"/>
      <c r="E36" s="285" t="s">
        <v>112</v>
      </c>
      <c r="F36" s="282"/>
      <c r="G36" s="282" t="s">
        <v>865</v>
      </c>
      <c r="H36" s="282"/>
      <c r="I36" s="282"/>
      <c r="J36" s="282"/>
      <c r="K36" s="280"/>
    </row>
    <row r="37" s="1" customFormat="1" ht="30.75" customHeight="1">
      <c r="B37" s="283"/>
      <c r="C37" s="284"/>
      <c r="D37" s="282"/>
      <c r="E37" s="285" t="s">
        <v>866</v>
      </c>
      <c r="F37" s="282"/>
      <c r="G37" s="282" t="s">
        <v>867</v>
      </c>
      <c r="H37" s="282"/>
      <c r="I37" s="282"/>
      <c r="J37" s="282"/>
      <c r="K37" s="280"/>
    </row>
    <row r="38" s="1" customFormat="1" ht="15" customHeight="1">
      <c r="B38" s="283"/>
      <c r="C38" s="284"/>
      <c r="D38" s="282"/>
      <c r="E38" s="285" t="s">
        <v>57</v>
      </c>
      <c r="F38" s="282"/>
      <c r="G38" s="282" t="s">
        <v>868</v>
      </c>
      <c r="H38" s="282"/>
      <c r="I38" s="282"/>
      <c r="J38" s="282"/>
      <c r="K38" s="280"/>
    </row>
    <row r="39" s="1" customFormat="1" ht="15" customHeight="1">
      <c r="B39" s="283"/>
      <c r="C39" s="284"/>
      <c r="D39" s="282"/>
      <c r="E39" s="285" t="s">
        <v>58</v>
      </c>
      <c r="F39" s="282"/>
      <c r="G39" s="282" t="s">
        <v>869</v>
      </c>
      <c r="H39" s="282"/>
      <c r="I39" s="282"/>
      <c r="J39" s="282"/>
      <c r="K39" s="280"/>
    </row>
    <row r="40" s="1" customFormat="1" ht="15" customHeight="1">
      <c r="B40" s="283"/>
      <c r="C40" s="284"/>
      <c r="D40" s="282"/>
      <c r="E40" s="285" t="s">
        <v>113</v>
      </c>
      <c r="F40" s="282"/>
      <c r="G40" s="282" t="s">
        <v>870</v>
      </c>
      <c r="H40" s="282"/>
      <c r="I40" s="282"/>
      <c r="J40" s="282"/>
      <c r="K40" s="280"/>
    </row>
    <row r="41" s="1" customFormat="1" ht="15" customHeight="1">
      <c r="B41" s="283"/>
      <c r="C41" s="284"/>
      <c r="D41" s="282"/>
      <c r="E41" s="285" t="s">
        <v>114</v>
      </c>
      <c r="F41" s="282"/>
      <c r="G41" s="282" t="s">
        <v>871</v>
      </c>
      <c r="H41" s="282"/>
      <c r="I41" s="282"/>
      <c r="J41" s="282"/>
      <c r="K41" s="280"/>
    </row>
    <row r="42" s="1" customFormat="1" ht="15" customHeight="1">
      <c r="B42" s="283"/>
      <c r="C42" s="284"/>
      <c r="D42" s="282"/>
      <c r="E42" s="285" t="s">
        <v>872</v>
      </c>
      <c r="F42" s="282"/>
      <c r="G42" s="282" t="s">
        <v>873</v>
      </c>
      <c r="H42" s="282"/>
      <c r="I42" s="282"/>
      <c r="J42" s="282"/>
      <c r="K42" s="280"/>
    </row>
    <row r="43" s="1" customFormat="1" ht="15" customHeight="1">
      <c r="B43" s="283"/>
      <c r="C43" s="284"/>
      <c r="D43" s="282"/>
      <c r="E43" s="285"/>
      <c r="F43" s="282"/>
      <c r="G43" s="282" t="s">
        <v>874</v>
      </c>
      <c r="H43" s="282"/>
      <c r="I43" s="282"/>
      <c r="J43" s="282"/>
      <c r="K43" s="280"/>
    </row>
    <row r="44" s="1" customFormat="1" ht="15" customHeight="1">
      <c r="B44" s="283"/>
      <c r="C44" s="284"/>
      <c r="D44" s="282"/>
      <c r="E44" s="285" t="s">
        <v>875</v>
      </c>
      <c r="F44" s="282"/>
      <c r="G44" s="282" t="s">
        <v>876</v>
      </c>
      <c r="H44" s="282"/>
      <c r="I44" s="282"/>
      <c r="J44" s="282"/>
      <c r="K44" s="280"/>
    </row>
    <row r="45" s="1" customFormat="1" ht="15" customHeight="1">
      <c r="B45" s="283"/>
      <c r="C45" s="284"/>
      <c r="D45" s="282"/>
      <c r="E45" s="285" t="s">
        <v>116</v>
      </c>
      <c r="F45" s="282"/>
      <c r="G45" s="282" t="s">
        <v>877</v>
      </c>
      <c r="H45" s="282"/>
      <c r="I45" s="282"/>
      <c r="J45" s="282"/>
      <c r="K45" s="280"/>
    </row>
    <row r="46" s="1" customFormat="1" ht="12.75" customHeight="1">
      <c r="B46" s="283"/>
      <c r="C46" s="284"/>
      <c r="D46" s="282"/>
      <c r="E46" s="282"/>
      <c r="F46" s="282"/>
      <c r="G46" s="282"/>
      <c r="H46" s="282"/>
      <c r="I46" s="282"/>
      <c r="J46" s="282"/>
      <c r="K46" s="280"/>
    </row>
    <row r="47" s="1" customFormat="1" ht="15" customHeight="1">
      <c r="B47" s="283"/>
      <c r="C47" s="284"/>
      <c r="D47" s="282" t="s">
        <v>878</v>
      </c>
      <c r="E47" s="282"/>
      <c r="F47" s="282"/>
      <c r="G47" s="282"/>
      <c r="H47" s="282"/>
      <c r="I47" s="282"/>
      <c r="J47" s="282"/>
      <c r="K47" s="280"/>
    </row>
    <row r="48" s="1" customFormat="1" ht="15" customHeight="1">
      <c r="B48" s="283"/>
      <c r="C48" s="284"/>
      <c r="D48" s="284"/>
      <c r="E48" s="282" t="s">
        <v>879</v>
      </c>
      <c r="F48" s="282"/>
      <c r="G48" s="282"/>
      <c r="H48" s="282"/>
      <c r="I48" s="282"/>
      <c r="J48" s="282"/>
      <c r="K48" s="280"/>
    </row>
    <row r="49" s="1" customFormat="1" ht="15" customHeight="1">
      <c r="B49" s="283"/>
      <c r="C49" s="284"/>
      <c r="D49" s="284"/>
      <c r="E49" s="282" t="s">
        <v>880</v>
      </c>
      <c r="F49" s="282"/>
      <c r="G49" s="282"/>
      <c r="H49" s="282"/>
      <c r="I49" s="282"/>
      <c r="J49" s="282"/>
      <c r="K49" s="280"/>
    </row>
    <row r="50" s="1" customFormat="1" ht="15" customHeight="1">
      <c r="B50" s="283"/>
      <c r="C50" s="284"/>
      <c r="D50" s="284"/>
      <c r="E50" s="282" t="s">
        <v>881</v>
      </c>
      <c r="F50" s="282"/>
      <c r="G50" s="282"/>
      <c r="H50" s="282"/>
      <c r="I50" s="282"/>
      <c r="J50" s="282"/>
      <c r="K50" s="280"/>
    </row>
    <row r="51" s="1" customFormat="1" ht="15" customHeight="1">
      <c r="B51" s="283"/>
      <c r="C51" s="284"/>
      <c r="D51" s="282" t="s">
        <v>882</v>
      </c>
      <c r="E51" s="282"/>
      <c r="F51" s="282"/>
      <c r="G51" s="282"/>
      <c r="H51" s="282"/>
      <c r="I51" s="282"/>
      <c r="J51" s="282"/>
      <c r="K51" s="280"/>
    </row>
    <row r="52" s="1" customFormat="1" ht="25.5" customHeight="1">
      <c r="B52" s="278"/>
      <c r="C52" s="279" t="s">
        <v>883</v>
      </c>
      <c r="D52" s="279"/>
      <c r="E52" s="279"/>
      <c r="F52" s="279"/>
      <c r="G52" s="279"/>
      <c r="H52" s="279"/>
      <c r="I52" s="279"/>
      <c r="J52" s="279"/>
      <c r="K52" s="280"/>
    </row>
    <row r="53" s="1" customFormat="1" ht="5.25" customHeight="1">
      <c r="B53" s="278"/>
      <c r="C53" s="281"/>
      <c r="D53" s="281"/>
      <c r="E53" s="281"/>
      <c r="F53" s="281"/>
      <c r="G53" s="281"/>
      <c r="H53" s="281"/>
      <c r="I53" s="281"/>
      <c r="J53" s="281"/>
      <c r="K53" s="280"/>
    </row>
    <row r="54" s="1" customFormat="1" ht="15" customHeight="1">
      <c r="B54" s="278"/>
      <c r="C54" s="282" t="s">
        <v>884</v>
      </c>
      <c r="D54" s="282"/>
      <c r="E54" s="282"/>
      <c r="F54" s="282"/>
      <c r="G54" s="282"/>
      <c r="H54" s="282"/>
      <c r="I54" s="282"/>
      <c r="J54" s="282"/>
      <c r="K54" s="280"/>
    </row>
    <row r="55" s="1" customFormat="1" ht="15" customHeight="1">
      <c r="B55" s="278"/>
      <c r="C55" s="282" t="s">
        <v>885</v>
      </c>
      <c r="D55" s="282"/>
      <c r="E55" s="282"/>
      <c r="F55" s="282"/>
      <c r="G55" s="282"/>
      <c r="H55" s="282"/>
      <c r="I55" s="282"/>
      <c r="J55" s="282"/>
      <c r="K55" s="280"/>
    </row>
    <row r="56" s="1" customFormat="1" ht="12.75" customHeight="1">
      <c r="B56" s="278"/>
      <c r="C56" s="282"/>
      <c r="D56" s="282"/>
      <c r="E56" s="282"/>
      <c r="F56" s="282"/>
      <c r="G56" s="282"/>
      <c r="H56" s="282"/>
      <c r="I56" s="282"/>
      <c r="J56" s="282"/>
      <c r="K56" s="280"/>
    </row>
    <row r="57" s="1" customFormat="1" ht="15" customHeight="1">
      <c r="B57" s="278"/>
      <c r="C57" s="282" t="s">
        <v>886</v>
      </c>
      <c r="D57" s="282"/>
      <c r="E57" s="282"/>
      <c r="F57" s="282"/>
      <c r="G57" s="282"/>
      <c r="H57" s="282"/>
      <c r="I57" s="282"/>
      <c r="J57" s="282"/>
      <c r="K57" s="280"/>
    </row>
    <row r="58" s="1" customFormat="1" ht="15" customHeight="1">
      <c r="B58" s="278"/>
      <c r="C58" s="284"/>
      <c r="D58" s="282" t="s">
        <v>887</v>
      </c>
      <c r="E58" s="282"/>
      <c r="F58" s="282"/>
      <c r="G58" s="282"/>
      <c r="H58" s="282"/>
      <c r="I58" s="282"/>
      <c r="J58" s="282"/>
      <c r="K58" s="280"/>
    </row>
    <row r="59" s="1" customFormat="1" ht="15" customHeight="1">
      <c r="B59" s="278"/>
      <c r="C59" s="284"/>
      <c r="D59" s="282" t="s">
        <v>888</v>
      </c>
      <c r="E59" s="282"/>
      <c r="F59" s="282"/>
      <c r="G59" s="282"/>
      <c r="H59" s="282"/>
      <c r="I59" s="282"/>
      <c r="J59" s="282"/>
      <c r="K59" s="280"/>
    </row>
    <row r="60" s="1" customFormat="1" ht="15" customHeight="1">
      <c r="B60" s="278"/>
      <c r="C60" s="284"/>
      <c r="D60" s="282" t="s">
        <v>889</v>
      </c>
      <c r="E60" s="282"/>
      <c r="F60" s="282"/>
      <c r="G60" s="282"/>
      <c r="H60" s="282"/>
      <c r="I60" s="282"/>
      <c r="J60" s="282"/>
      <c r="K60" s="280"/>
    </row>
    <row r="61" s="1" customFormat="1" ht="15" customHeight="1">
      <c r="B61" s="278"/>
      <c r="C61" s="284"/>
      <c r="D61" s="282" t="s">
        <v>890</v>
      </c>
      <c r="E61" s="282"/>
      <c r="F61" s="282"/>
      <c r="G61" s="282"/>
      <c r="H61" s="282"/>
      <c r="I61" s="282"/>
      <c r="J61" s="282"/>
      <c r="K61" s="280"/>
    </row>
    <row r="62" s="1" customFormat="1" ht="15" customHeight="1">
      <c r="B62" s="278"/>
      <c r="C62" s="284"/>
      <c r="D62" s="287" t="s">
        <v>891</v>
      </c>
      <c r="E62" s="287"/>
      <c r="F62" s="287"/>
      <c r="G62" s="287"/>
      <c r="H62" s="287"/>
      <c r="I62" s="287"/>
      <c r="J62" s="287"/>
      <c r="K62" s="280"/>
    </row>
    <row r="63" s="1" customFormat="1" ht="15" customHeight="1">
      <c r="B63" s="278"/>
      <c r="C63" s="284"/>
      <c r="D63" s="282" t="s">
        <v>892</v>
      </c>
      <c r="E63" s="282"/>
      <c r="F63" s="282"/>
      <c r="G63" s="282"/>
      <c r="H63" s="282"/>
      <c r="I63" s="282"/>
      <c r="J63" s="282"/>
      <c r="K63" s="280"/>
    </row>
    <row r="64" s="1" customFormat="1" ht="12.75" customHeight="1">
      <c r="B64" s="278"/>
      <c r="C64" s="284"/>
      <c r="D64" s="284"/>
      <c r="E64" s="288"/>
      <c r="F64" s="284"/>
      <c r="G64" s="284"/>
      <c r="H64" s="284"/>
      <c r="I64" s="284"/>
      <c r="J64" s="284"/>
      <c r="K64" s="280"/>
    </row>
    <row r="65" s="1" customFormat="1" ht="15" customHeight="1">
      <c r="B65" s="278"/>
      <c r="C65" s="284"/>
      <c r="D65" s="282" t="s">
        <v>893</v>
      </c>
      <c r="E65" s="282"/>
      <c r="F65" s="282"/>
      <c r="G65" s="282"/>
      <c r="H65" s="282"/>
      <c r="I65" s="282"/>
      <c r="J65" s="282"/>
      <c r="K65" s="280"/>
    </row>
    <row r="66" s="1" customFormat="1" ht="15" customHeight="1">
      <c r="B66" s="278"/>
      <c r="C66" s="284"/>
      <c r="D66" s="287" t="s">
        <v>894</v>
      </c>
      <c r="E66" s="287"/>
      <c r="F66" s="287"/>
      <c r="G66" s="287"/>
      <c r="H66" s="287"/>
      <c r="I66" s="287"/>
      <c r="J66" s="287"/>
      <c r="K66" s="280"/>
    </row>
    <row r="67" s="1" customFormat="1" ht="15" customHeight="1">
      <c r="B67" s="278"/>
      <c r="C67" s="284"/>
      <c r="D67" s="282" t="s">
        <v>895</v>
      </c>
      <c r="E67" s="282"/>
      <c r="F67" s="282"/>
      <c r="G67" s="282"/>
      <c r="H67" s="282"/>
      <c r="I67" s="282"/>
      <c r="J67" s="282"/>
      <c r="K67" s="280"/>
    </row>
    <row r="68" s="1" customFormat="1" ht="15" customHeight="1">
      <c r="B68" s="278"/>
      <c r="C68" s="284"/>
      <c r="D68" s="282" t="s">
        <v>896</v>
      </c>
      <c r="E68" s="282"/>
      <c r="F68" s="282"/>
      <c r="G68" s="282"/>
      <c r="H68" s="282"/>
      <c r="I68" s="282"/>
      <c r="J68" s="282"/>
      <c r="K68" s="280"/>
    </row>
    <row r="69" s="1" customFormat="1" ht="15" customHeight="1">
      <c r="B69" s="278"/>
      <c r="C69" s="284"/>
      <c r="D69" s="282" t="s">
        <v>897</v>
      </c>
      <c r="E69" s="282"/>
      <c r="F69" s="282"/>
      <c r="G69" s="282"/>
      <c r="H69" s="282"/>
      <c r="I69" s="282"/>
      <c r="J69" s="282"/>
      <c r="K69" s="280"/>
    </row>
    <row r="70" s="1" customFormat="1" ht="15" customHeight="1">
      <c r="B70" s="278"/>
      <c r="C70" s="284"/>
      <c r="D70" s="282" t="s">
        <v>898</v>
      </c>
      <c r="E70" s="282"/>
      <c r="F70" s="282"/>
      <c r="G70" s="282"/>
      <c r="H70" s="282"/>
      <c r="I70" s="282"/>
      <c r="J70" s="282"/>
      <c r="K70" s="280"/>
    </row>
    <row r="71" s="1" customFormat="1" ht="12.75" customHeight="1">
      <c r="B71" s="289"/>
      <c r="C71" s="290"/>
      <c r="D71" s="290"/>
      <c r="E71" s="290"/>
      <c r="F71" s="290"/>
      <c r="G71" s="290"/>
      <c r="H71" s="290"/>
      <c r="I71" s="290"/>
      <c r="J71" s="290"/>
      <c r="K71" s="291"/>
    </row>
    <row r="72" s="1" customFormat="1" ht="18.75" customHeight="1">
      <c r="B72" s="292"/>
      <c r="C72" s="292"/>
      <c r="D72" s="292"/>
      <c r="E72" s="292"/>
      <c r="F72" s="292"/>
      <c r="G72" s="292"/>
      <c r="H72" s="292"/>
      <c r="I72" s="292"/>
      <c r="J72" s="292"/>
      <c r="K72" s="293"/>
    </row>
    <row r="73" s="1" customFormat="1" ht="18.75" customHeight="1">
      <c r="B73" s="293"/>
      <c r="C73" s="293"/>
      <c r="D73" s="293"/>
      <c r="E73" s="293"/>
      <c r="F73" s="293"/>
      <c r="G73" s="293"/>
      <c r="H73" s="293"/>
      <c r="I73" s="293"/>
      <c r="J73" s="293"/>
      <c r="K73" s="293"/>
    </row>
    <row r="74" s="1" customFormat="1" ht="7.5" customHeight="1">
      <c r="B74" s="294"/>
      <c r="C74" s="295"/>
      <c r="D74" s="295"/>
      <c r="E74" s="295"/>
      <c r="F74" s="295"/>
      <c r="G74" s="295"/>
      <c r="H74" s="295"/>
      <c r="I74" s="295"/>
      <c r="J74" s="295"/>
      <c r="K74" s="296"/>
    </row>
    <row r="75" s="1" customFormat="1" ht="45" customHeight="1">
      <c r="B75" s="297"/>
      <c r="C75" s="298" t="s">
        <v>899</v>
      </c>
      <c r="D75" s="298"/>
      <c r="E75" s="298"/>
      <c r="F75" s="298"/>
      <c r="G75" s="298"/>
      <c r="H75" s="298"/>
      <c r="I75" s="298"/>
      <c r="J75" s="298"/>
      <c r="K75" s="299"/>
    </row>
    <row r="76" s="1" customFormat="1" ht="17.25" customHeight="1">
      <c r="B76" s="297"/>
      <c r="C76" s="300" t="s">
        <v>900</v>
      </c>
      <c r="D76" s="300"/>
      <c r="E76" s="300"/>
      <c r="F76" s="300" t="s">
        <v>901</v>
      </c>
      <c r="G76" s="301"/>
      <c r="H76" s="300" t="s">
        <v>58</v>
      </c>
      <c r="I76" s="300" t="s">
        <v>61</v>
      </c>
      <c r="J76" s="300" t="s">
        <v>902</v>
      </c>
      <c r="K76" s="299"/>
    </row>
    <row r="77" s="1" customFormat="1" ht="17.25" customHeight="1">
      <c r="B77" s="297"/>
      <c r="C77" s="302" t="s">
        <v>903</v>
      </c>
      <c r="D77" s="302"/>
      <c r="E77" s="302"/>
      <c r="F77" s="303" t="s">
        <v>904</v>
      </c>
      <c r="G77" s="304"/>
      <c r="H77" s="302"/>
      <c r="I77" s="302"/>
      <c r="J77" s="302" t="s">
        <v>905</v>
      </c>
      <c r="K77" s="299"/>
    </row>
    <row r="78" s="1" customFormat="1" ht="5.25" customHeight="1">
      <c r="B78" s="297"/>
      <c r="C78" s="305"/>
      <c r="D78" s="305"/>
      <c r="E78" s="305"/>
      <c r="F78" s="305"/>
      <c r="G78" s="306"/>
      <c r="H78" s="305"/>
      <c r="I78" s="305"/>
      <c r="J78" s="305"/>
      <c r="K78" s="299"/>
    </row>
    <row r="79" s="1" customFormat="1" ht="15" customHeight="1">
      <c r="B79" s="297"/>
      <c r="C79" s="285" t="s">
        <v>57</v>
      </c>
      <c r="D79" s="307"/>
      <c r="E79" s="307"/>
      <c r="F79" s="308" t="s">
        <v>906</v>
      </c>
      <c r="G79" s="309"/>
      <c r="H79" s="285" t="s">
        <v>907</v>
      </c>
      <c r="I79" s="285" t="s">
        <v>908</v>
      </c>
      <c r="J79" s="285">
        <v>20</v>
      </c>
      <c r="K79" s="299"/>
    </row>
    <row r="80" s="1" customFormat="1" ht="15" customHeight="1">
      <c r="B80" s="297"/>
      <c r="C80" s="285" t="s">
        <v>909</v>
      </c>
      <c r="D80" s="285"/>
      <c r="E80" s="285"/>
      <c r="F80" s="308" t="s">
        <v>906</v>
      </c>
      <c r="G80" s="309"/>
      <c r="H80" s="285" t="s">
        <v>910</v>
      </c>
      <c r="I80" s="285" t="s">
        <v>908</v>
      </c>
      <c r="J80" s="285">
        <v>120</v>
      </c>
      <c r="K80" s="299"/>
    </row>
    <row r="81" s="1" customFormat="1" ht="15" customHeight="1">
      <c r="B81" s="310"/>
      <c r="C81" s="285" t="s">
        <v>911</v>
      </c>
      <c r="D81" s="285"/>
      <c r="E81" s="285"/>
      <c r="F81" s="308" t="s">
        <v>912</v>
      </c>
      <c r="G81" s="309"/>
      <c r="H81" s="285" t="s">
        <v>913</v>
      </c>
      <c r="I81" s="285" t="s">
        <v>908</v>
      </c>
      <c r="J81" s="285">
        <v>50</v>
      </c>
      <c r="K81" s="299"/>
    </row>
    <row r="82" s="1" customFormat="1" ht="15" customHeight="1">
      <c r="B82" s="310"/>
      <c r="C82" s="285" t="s">
        <v>914</v>
      </c>
      <c r="D82" s="285"/>
      <c r="E82" s="285"/>
      <c r="F82" s="308" t="s">
        <v>906</v>
      </c>
      <c r="G82" s="309"/>
      <c r="H82" s="285" t="s">
        <v>915</v>
      </c>
      <c r="I82" s="285" t="s">
        <v>916</v>
      </c>
      <c r="J82" s="285"/>
      <c r="K82" s="299"/>
    </row>
    <row r="83" s="1" customFormat="1" ht="15" customHeight="1">
      <c r="B83" s="310"/>
      <c r="C83" s="311" t="s">
        <v>917</v>
      </c>
      <c r="D83" s="311"/>
      <c r="E83" s="311"/>
      <c r="F83" s="312" t="s">
        <v>912</v>
      </c>
      <c r="G83" s="311"/>
      <c r="H83" s="311" t="s">
        <v>918</v>
      </c>
      <c r="I83" s="311" t="s">
        <v>908</v>
      </c>
      <c r="J83" s="311">
        <v>15</v>
      </c>
      <c r="K83" s="299"/>
    </row>
    <row r="84" s="1" customFormat="1" ht="15" customHeight="1">
      <c r="B84" s="310"/>
      <c r="C84" s="311" t="s">
        <v>919</v>
      </c>
      <c r="D84" s="311"/>
      <c r="E84" s="311"/>
      <c r="F84" s="312" t="s">
        <v>912</v>
      </c>
      <c r="G84" s="311"/>
      <c r="H84" s="311" t="s">
        <v>920</v>
      </c>
      <c r="I84" s="311" t="s">
        <v>908</v>
      </c>
      <c r="J84" s="311">
        <v>15</v>
      </c>
      <c r="K84" s="299"/>
    </row>
    <row r="85" s="1" customFormat="1" ht="15" customHeight="1">
      <c r="B85" s="310"/>
      <c r="C85" s="311" t="s">
        <v>921</v>
      </c>
      <c r="D85" s="311"/>
      <c r="E85" s="311"/>
      <c r="F85" s="312" t="s">
        <v>912</v>
      </c>
      <c r="G85" s="311"/>
      <c r="H85" s="311" t="s">
        <v>922</v>
      </c>
      <c r="I85" s="311" t="s">
        <v>908</v>
      </c>
      <c r="J85" s="311">
        <v>20</v>
      </c>
      <c r="K85" s="299"/>
    </row>
    <row r="86" s="1" customFormat="1" ht="15" customHeight="1">
      <c r="B86" s="310"/>
      <c r="C86" s="311" t="s">
        <v>923</v>
      </c>
      <c r="D86" s="311"/>
      <c r="E86" s="311"/>
      <c r="F86" s="312" t="s">
        <v>912</v>
      </c>
      <c r="G86" s="311"/>
      <c r="H86" s="311" t="s">
        <v>924</v>
      </c>
      <c r="I86" s="311" t="s">
        <v>908</v>
      </c>
      <c r="J86" s="311">
        <v>20</v>
      </c>
      <c r="K86" s="299"/>
    </row>
    <row r="87" s="1" customFormat="1" ht="15" customHeight="1">
      <c r="B87" s="310"/>
      <c r="C87" s="285" t="s">
        <v>925</v>
      </c>
      <c r="D87" s="285"/>
      <c r="E87" s="285"/>
      <c r="F87" s="308" t="s">
        <v>912</v>
      </c>
      <c r="G87" s="309"/>
      <c r="H87" s="285" t="s">
        <v>926</v>
      </c>
      <c r="I87" s="285" t="s">
        <v>908</v>
      </c>
      <c r="J87" s="285">
        <v>50</v>
      </c>
      <c r="K87" s="299"/>
    </row>
    <row r="88" s="1" customFormat="1" ht="15" customHeight="1">
      <c r="B88" s="310"/>
      <c r="C88" s="285" t="s">
        <v>927</v>
      </c>
      <c r="D88" s="285"/>
      <c r="E88" s="285"/>
      <c r="F88" s="308" t="s">
        <v>912</v>
      </c>
      <c r="G88" s="309"/>
      <c r="H88" s="285" t="s">
        <v>928</v>
      </c>
      <c r="I88" s="285" t="s">
        <v>908</v>
      </c>
      <c r="J88" s="285">
        <v>20</v>
      </c>
      <c r="K88" s="299"/>
    </row>
    <row r="89" s="1" customFormat="1" ht="15" customHeight="1">
      <c r="B89" s="310"/>
      <c r="C89" s="285" t="s">
        <v>929</v>
      </c>
      <c r="D89" s="285"/>
      <c r="E89" s="285"/>
      <c r="F89" s="308" t="s">
        <v>912</v>
      </c>
      <c r="G89" s="309"/>
      <c r="H89" s="285" t="s">
        <v>930</v>
      </c>
      <c r="I89" s="285" t="s">
        <v>908</v>
      </c>
      <c r="J89" s="285">
        <v>20</v>
      </c>
      <c r="K89" s="299"/>
    </row>
    <row r="90" s="1" customFormat="1" ht="15" customHeight="1">
      <c r="B90" s="310"/>
      <c r="C90" s="285" t="s">
        <v>931</v>
      </c>
      <c r="D90" s="285"/>
      <c r="E90" s="285"/>
      <c r="F90" s="308" t="s">
        <v>912</v>
      </c>
      <c r="G90" s="309"/>
      <c r="H90" s="285" t="s">
        <v>932</v>
      </c>
      <c r="I90" s="285" t="s">
        <v>908</v>
      </c>
      <c r="J90" s="285">
        <v>50</v>
      </c>
      <c r="K90" s="299"/>
    </row>
    <row r="91" s="1" customFormat="1" ht="15" customHeight="1">
      <c r="B91" s="310"/>
      <c r="C91" s="285" t="s">
        <v>933</v>
      </c>
      <c r="D91" s="285"/>
      <c r="E91" s="285"/>
      <c r="F91" s="308" t="s">
        <v>912</v>
      </c>
      <c r="G91" s="309"/>
      <c r="H91" s="285" t="s">
        <v>933</v>
      </c>
      <c r="I91" s="285" t="s">
        <v>908</v>
      </c>
      <c r="J91" s="285">
        <v>50</v>
      </c>
      <c r="K91" s="299"/>
    </row>
    <row r="92" s="1" customFormat="1" ht="15" customHeight="1">
      <c r="B92" s="310"/>
      <c r="C92" s="285" t="s">
        <v>934</v>
      </c>
      <c r="D92" s="285"/>
      <c r="E92" s="285"/>
      <c r="F92" s="308" t="s">
        <v>912</v>
      </c>
      <c r="G92" s="309"/>
      <c r="H92" s="285" t="s">
        <v>935</v>
      </c>
      <c r="I92" s="285" t="s">
        <v>908</v>
      </c>
      <c r="J92" s="285">
        <v>255</v>
      </c>
      <c r="K92" s="299"/>
    </row>
    <row r="93" s="1" customFormat="1" ht="15" customHeight="1">
      <c r="B93" s="310"/>
      <c r="C93" s="285" t="s">
        <v>936</v>
      </c>
      <c r="D93" s="285"/>
      <c r="E93" s="285"/>
      <c r="F93" s="308" t="s">
        <v>906</v>
      </c>
      <c r="G93" s="309"/>
      <c r="H93" s="285" t="s">
        <v>937</v>
      </c>
      <c r="I93" s="285" t="s">
        <v>938</v>
      </c>
      <c r="J93" s="285"/>
      <c r="K93" s="299"/>
    </row>
    <row r="94" s="1" customFormat="1" ht="15" customHeight="1">
      <c r="B94" s="310"/>
      <c r="C94" s="285" t="s">
        <v>939</v>
      </c>
      <c r="D94" s="285"/>
      <c r="E94" s="285"/>
      <c r="F94" s="308" t="s">
        <v>906</v>
      </c>
      <c r="G94" s="309"/>
      <c r="H94" s="285" t="s">
        <v>940</v>
      </c>
      <c r="I94" s="285" t="s">
        <v>941</v>
      </c>
      <c r="J94" s="285"/>
      <c r="K94" s="299"/>
    </row>
    <row r="95" s="1" customFormat="1" ht="15" customHeight="1">
      <c r="B95" s="310"/>
      <c r="C95" s="285" t="s">
        <v>942</v>
      </c>
      <c r="D95" s="285"/>
      <c r="E95" s="285"/>
      <c r="F95" s="308" t="s">
        <v>906</v>
      </c>
      <c r="G95" s="309"/>
      <c r="H95" s="285" t="s">
        <v>942</v>
      </c>
      <c r="I95" s="285" t="s">
        <v>941</v>
      </c>
      <c r="J95" s="285"/>
      <c r="K95" s="299"/>
    </row>
    <row r="96" s="1" customFormat="1" ht="15" customHeight="1">
      <c r="B96" s="310"/>
      <c r="C96" s="285" t="s">
        <v>42</v>
      </c>
      <c r="D96" s="285"/>
      <c r="E96" s="285"/>
      <c r="F96" s="308" t="s">
        <v>906</v>
      </c>
      <c r="G96" s="309"/>
      <c r="H96" s="285" t="s">
        <v>943</v>
      </c>
      <c r="I96" s="285" t="s">
        <v>941</v>
      </c>
      <c r="J96" s="285"/>
      <c r="K96" s="299"/>
    </row>
    <row r="97" s="1" customFormat="1" ht="15" customHeight="1">
      <c r="B97" s="310"/>
      <c r="C97" s="285" t="s">
        <v>52</v>
      </c>
      <c r="D97" s="285"/>
      <c r="E97" s="285"/>
      <c r="F97" s="308" t="s">
        <v>906</v>
      </c>
      <c r="G97" s="309"/>
      <c r="H97" s="285" t="s">
        <v>944</v>
      </c>
      <c r="I97" s="285" t="s">
        <v>941</v>
      </c>
      <c r="J97" s="285"/>
      <c r="K97" s="299"/>
    </row>
    <row r="98" s="1" customFormat="1" ht="15" customHeight="1">
      <c r="B98" s="313"/>
      <c r="C98" s="314"/>
      <c r="D98" s="314"/>
      <c r="E98" s="314"/>
      <c r="F98" s="314"/>
      <c r="G98" s="314"/>
      <c r="H98" s="314"/>
      <c r="I98" s="314"/>
      <c r="J98" s="314"/>
      <c r="K98" s="315"/>
    </row>
    <row r="99" s="1" customFormat="1" ht="18.75" customHeight="1">
      <c r="B99" s="316"/>
      <c r="C99" s="317"/>
      <c r="D99" s="317"/>
      <c r="E99" s="317"/>
      <c r="F99" s="317"/>
      <c r="G99" s="317"/>
      <c r="H99" s="317"/>
      <c r="I99" s="317"/>
      <c r="J99" s="317"/>
      <c r="K99" s="316"/>
    </row>
    <row r="100" s="1" customFormat="1" ht="18.75" customHeight="1">
      <c r="B100" s="293"/>
      <c r="C100" s="293"/>
      <c r="D100" s="293"/>
      <c r="E100" s="293"/>
      <c r="F100" s="293"/>
      <c r="G100" s="293"/>
      <c r="H100" s="293"/>
      <c r="I100" s="293"/>
      <c r="J100" s="293"/>
      <c r="K100" s="293"/>
    </row>
    <row r="101" s="1" customFormat="1" ht="7.5" customHeight="1">
      <c r="B101" s="294"/>
      <c r="C101" s="295"/>
      <c r="D101" s="295"/>
      <c r="E101" s="295"/>
      <c r="F101" s="295"/>
      <c r="G101" s="295"/>
      <c r="H101" s="295"/>
      <c r="I101" s="295"/>
      <c r="J101" s="295"/>
      <c r="K101" s="296"/>
    </row>
    <row r="102" s="1" customFormat="1" ht="45" customHeight="1">
      <c r="B102" s="297"/>
      <c r="C102" s="298" t="s">
        <v>945</v>
      </c>
      <c r="D102" s="298"/>
      <c r="E102" s="298"/>
      <c r="F102" s="298"/>
      <c r="G102" s="298"/>
      <c r="H102" s="298"/>
      <c r="I102" s="298"/>
      <c r="J102" s="298"/>
      <c r="K102" s="299"/>
    </row>
    <row r="103" s="1" customFormat="1" ht="17.25" customHeight="1">
      <c r="B103" s="297"/>
      <c r="C103" s="300" t="s">
        <v>900</v>
      </c>
      <c r="D103" s="300"/>
      <c r="E103" s="300"/>
      <c r="F103" s="300" t="s">
        <v>901</v>
      </c>
      <c r="G103" s="301"/>
      <c r="H103" s="300" t="s">
        <v>58</v>
      </c>
      <c r="I103" s="300" t="s">
        <v>61</v>
      </c>
      <c r="J103" s="300" t="s">
        <v>902</v>
      </c>
      <c r="K103" s="299"/>
    </row>
    <row r="104" s="1" customFormat="1" ht="17.25" customHeight="1">
      <c r="B104" s="297"/>
      <c r="C104" s="302" t="s">
        <v>903</v>
      </c>
      <c r="D104" s="302"/>
      <c r="E104" s="302"/>
      <c r="F104" s="303" t="s">
        <v>904</v>
      </c>
      <c r="G104" s="304"/>
      <c r="H104" s="302"/>
      <c r="I104" s="302"/>
      <c r="J104" s="302" t="s">
        <v>905</v>
      </c>
      <c r="K104" s="299"/>
    </row>
    <row r="105" s="1" customFormat="1" ht="5.25" customHeight="1">
      <c r="B105" s="297"/>
      <c r="C105" s="300"/>
      <c r="D105" s="300"/>
      <c r="E105" s="300"/>
      <c r="F105" s="300"/>
      <c r="G105" s="318"/>
      <c r="H105" s="300"/>
      <c r="I105" s="300"/>
      <c r="J105" s="300"/>
      <c r="K105" s="299"/>
    </row>
    <row r="106" s="1" customFormat="1" ht="15" customHeight="1">
      <c r="B106" s="297"/>
      <c r="C106" s="285" t="s">
        <v>57</v>
      </c>
      <c r="D106" s="307"/>
      <c r="E106" s="307"/>
      <c r="F106" s="308" t="s">
        <v>906</v>
      </c>
      <c r="G106" s="285"/>
      <c r="H106" s="285" t="s">
        <v>946</v>
      </c>
      <c r="I106" s="285" t="s">
        <v>908</v>
      </c>
      <c r="J106" s="285">
        <v>20</v>
      </c>
      <c r="K106" s="299"/>
    </row>
    <row r="107" s="1" customFormat="1" ht="15" customHeight="1">
      <c r="B107" s="297"/>
      <c r="C107" s="285" t="s">
        <v>909</v>
      </c>
      <c r="D107" s="285"/>
      <c r="E107" s="285"/>
      <c r="F107" s="308" t="s">
        <v>906</v>
      </c>
      <c r="G107" s="285"/>
      <c r="H107" s="285" t="s">
        <v>946</v>
      </c>
      <c r="I107" s="285" t="s">
        <v>908</v>
      </c>
      <c r="J107" s="285">
        <v>120</v>
      </c>
      <c r="K107" s="299"/>
    </row>
    <row r="108" s="1" customFormat="1" ht="15" customHeight="1">
      <c r="B108" s="310"/>
      <c r="C108" s="285" t="s">
        <v>911</v>
      </c>
      <c r="D108" s="285"/>
      <c r="E108" s="285"/>
      <c r="F108" s="308" t="s">
        <v>912</v>
      </c>
      <c r="G108" s="285"/>
      <c r="H108" s="285" t="s">
        <v>946</v>
      </c>
      <c r="I108" s="285" t="s">
        <v>908</v>
      </c>
      <c r="J108" s="285">
        <v>50</v>
      </c>
      <c r="K108" s="299"/>
    </row>
    <row r="109" s="1" customFormat="1" ht="15" customHeight="1">
      <c r="B109" s="310"/>
      <c r="C109" s="285" t="s">
        <v>914</v>
      </c>
      <c r="D109" s="285"/>
      <c r="E109" s="285"/>
      <c r="F109" s="308" t="s">
        <v>906</v>
      </c>
      <c r="G109" s="285"/>
      <c r="H109" s="285" t="s">
        <v>946</v>
      </c>
      <c r="I109" s="285" t="s">
        <v>916</v>
      </c>
      <c r="J109" s="285"/>
      <c r="K109" s="299"/>
    </row>
    <row r="110" s="1" customFormat="1" ht="15" customHeight="1">
      <c r="B110" s="310"/>
      <c r="C110" s="285" t="s">
        <v>925</v>
      </c>
      <c r="D110" s="285"/>
      <c r="E110" s="285"/>
      <c r="F110" s="308" t="s">
        <v>912</v>
      </c>
      <c r="G110" s="285"/>
      <c r="H110" s="285" t="s">
        <v>946</v>
      </c>
      <c r="I110" s="285" t="s">
        <v>908</v>
      </c>
      <c r="J110" s="285">
        <v>50</v>
      </c>
      <c r="K110" s="299"/>
    </row>
    <row r="111" s="1" customFormat="1" ht="15" customHeight="1">
      <c r="B111" s="310"/>
      <c r="C111" s="285" t="s">
        <v>933</v>
      </c>
      <c r="D111" s="285"/>
      <c r="E111" s="285"/>
      <c r="F111" s="308" t="s">
        <v>912</v>
      </c>
      <c r="G111" s="285"/>
      <c r="H111" s="285" t="s">
        <v>946</v>
      </c>
      <c r="I111" s="285" t="s">
        <v>908</v>
      </c>
      <c r="J111" s="285">
        <v>50</v>
      </c>
      <c r="K111" s="299"/>
    </row>
    <row r="112" s="1" customFormat="1" ht="15" customHeight="1">
      <c r="B112" s="310"/>
      <c r="C112" s="285" t="s">
        <v>931</v>
      </c>
      <c r="D112" s="285"/>
      <c r="E112" s="285"/>
      <c r="F112" s="308" t="s">
        <v>912</v>
      </c>
      <c r="G112" s="285"/>
      <c r="H112" s="285" t="s">
        <v>946</v>
      </c>
      <c r="I112" s="285" t="s">
        <v>908</v>
      </c>
      <c r="J112" s="285">
        <v>50</v>
      </c>
      <c r="K112" s="299"/>
    </row>
    <row r="113" s="1" customFormat="1" ht="15" customHeight="1">
      <c r="B113" s="310"/>
      <c r="C113" s="285" t="s">
        <v>57</v>
      </c>
      <c r="D113" s="285"/>
      <c r="E113" s="285"/>
      <c r="F113" s="308" t="s">
        <v>906</v>
      </c>
      <c r="G113" s="285"/>
      <c r="H113" s="285" t="s">
        <v>947</v>
      </c>
      <c r="I113" s="285" t="s">
        <v>908</v>
      </c>
      <c r="J113" s="285">
        <v>20</v>
      </c>
      <c r="K113" s="299"/>
    </row>
    <row r="114" s="1" customFormat="1" ht="15" customHeight="1">
      <c r="B114" s="310"/>
      <c r="C114" s="285" t="s">
        <v>948</v>
      </c>
      <c r="D114" s="285"/>
      <c r="E114" s="285"/>
      <c r="F114" s="308" t="s">
        <v>906</v>
      </c>
      <c r="G114" s="285"/>
      <c r="H114" s="285" t="s">
        <v>949</v>
      </c>
      <c r="I114" s="285" t="s">
        <v>908</v>
      </c>
      <c r="J114" s="285">
        <v>120</v>
      </c>
      <c r="K114" s="299"/>
    </row>
    <row r="115" s="1" customFormat="1" ht="15" customHeight="1">
      <c r="B115" s="310"/>
      <c r="C115" s="285" t="s">
        <v>42</v>
      </c>
      <c r="D115" s="285"/>
      <c r="E115" s="285"/>
      <c r="F115" s="308" t="s">
        <v>906</v>
      </c>
      <c r="G115" s="285"/>
      <c r="H115" s="285" t="s">
        <v>950</v>
      </c>
      <c r="I115" s="285" t="s">
        <v>941</v>
      </c>
      <c r="J115" s="285"/>
      <c r="K115" s="299"/>
    </row>
    <row r="116" s="1" customFormat="1" ht="15" customHeight="1">
      <c r="B116" s="310"/>
      <c r="C116" s="285" t="s">
        <v>52</v>
      </c>
      <c r="D116" s="285"/>
      <c r="E116" s="285"/>
      <c r="F116" s="308" t="s">
        <v>906</v>
      </c>
      <c r="G116" s="285"/>
      <c r="H116" s="285" t="s">
        <v>951</v>
      </c>
      <c r="I116" s="285" t="s">
        <v>941</v>
      </c>
      <c r="J116" s="285"/>
      <c r="K116" s="299"/>
    </row>
    <row r="117" s="1" customFormat="1" ht="15" customHeight="1">
      <c r="B117" s="310"/>
      <c r="C117" s="285" t="s">
        <v>61</v>
      </c>
      <c r="D117" s="285"/>
      <c r="E117" s="285"/>
      <c r="F117" s="308" t="s">
        <v>906</v>
      </c>
      <c r="G117" s="285"/>
      <c r="H117" s="285" t="s">
        <v>952</v>
      </c>
      <c r="I117" s="285" t="s">
        <v>953</v>
      </c>
      <c r="J117" s="285"/>
      <c r="K117" s="299"/>
    </row>
    <row r="118" s="1" customFormat="1" ht="15" customHeight="1">
      <c r="B118" s="313"/>
      <c r="C118" s="319"/>
      <c r="D118" s="319"/>
      <c r="E118" s="319"/>
      <c r="F118" s="319"/>
      <c r="G118" s="319"/>
      <c r="H118" s="319"/>
      <c r="I118" s="319"/>
      <c r="J118" s="319"/>
      <c r="K118" s="315"/>
    </row>
    <row r="119" s="1" customFormat="1" ht="18.75" customHeight="1">
      <c r="B119" s="320"/>
      <c r="C119" s="321"/>
      <c r="D119" s="321"/>
      <c r="E119" s="321"/>
      <c r="F119" s="322"/>
      <c r="G119" s="321"/>
      <c r="H119" s="321"/>
      <c r="I119" s="321"/>
      <c r="J119" s="321"/>
      <c r="K119" s="320"/>
    </row>
    <row r="120" s="1" customFormat="1" ht="18.75" customHeight="1">
      <c r="B120" s="293"/>
      <c r="C120" s="293"/>
      <c r="D120" s="293"/>
      <c r="E120" s="293"/>
      <c r="F120" s="293"/>
      <c r="G120" s="293"/>
      <c r="H120" s="293"/>
      <c r="I120" s="293"/>
      <c r="J120" s="293"/>
      <c r="K120" s="293"/>
    </row>
    <row r="121" s="1" customFormat="1" ht="7.5" customHeight="1">
      <c r="B121" s="323"/>
      <c r="C121" s="324"/>
      <c r="D121" s="324"/>
      <c r="E121" s="324"/>
      <c r="F121" s="324"/>
      <c r="G121" s="324"/>
      <c r="H121" s="324"/>
      <c r="I121" s="324"/>
      <c r="J121" s="324"/>
      <c r="K121" s="325"/>
    </row>
    <row r="122" s="1" customFormat="1" ht="45" customHeight="1">
      <c r="B122" s="326"/>
      <c r="C122" s="276" t="s">
        <v>954</v>
      </c>
      <c r="D122" s="276"/>
      <c r="E122" s="276"/>
      <c r="F122" s="276"/>
      <c r="G122" s="276"/>
      <c r="H122" s="276"/>
      <c r="I122" s="276"/>
      <c r="J122" s="276"/>
      <c r="K122" s="327"/>
    </row>
    <row r="123" s="1" customFormat="1" ht="17.25" customHeight="1">
      <c r="B123" s="328"/>
      <c r="C123" s="300" t="s">
        <v>900</v>
      </c>
      <c r="D123" s="300"/>
      <c r="E123" s="300"/>
      <c r="F123" s="300" t="s">
        <v>901</v>
      </c>
      <c r="G123" s="301"/>
      <c r="H123" s="300" t="s">
        <v>58</v>
      </c>
      <c r="I123" s="300" t="s">
        <v>61</v>
      </c>
      <c r="J123" s="300" t="s">
        <v>902</v>
      </c>
      <c r="K123" s="329"/>
    </row>
    <row r="124" s="1" customFormat="1" ht="17.25" customHeight="1">
      <c r="B124" s="328"/>
      <c r="C124" s="302" t="s">
        <v>903</v>
      </c>
      <c r="D124" s="302"/>
      <c r="E124" s="302"/>
      <c r="F124" s="303" t="s">
        <v>904</v>
      </c>
      <c r="G124" s="304"/>
      <c r="H124" s="302"/>
      <c r="I124" s="302"/>
      <c r="J124" s="302" t="s">
        <v>905</v>
      </c>
      <c r="K124" s="329"/>
    </row>
    <row r="125" s="1" customFormat="1" ht="5.25" customHeight="1">
      <c r="B125" s="330"/>
      <c r="C125" s="305"/>
      <c r="D125" s="305"/>
      <c r="E125" s="305"/>
      <c r="F125" s="305"/>
      <c r="G125" s="331"/>
      <c r="H125" s="305"/>
      <c r="I125" s="305"/>
      <c r="J125" s="305"/>
      <c r="K125" s="332"/>
    </row>
    <row r="126" s="1" customFormat="1" ht="15" customHeight="1">
      <c r="B126" s="330"/>
      <c r="C126" s="285" t="s">
        <v>909</v>
      </c>
      <c r="D126" s="307"/>
      <c r="E126" s="307"/>
      <c r="F126" s="308" t="s">
        <v>906</v>
      </c>
      <c r="G126" s="285"/>
      <c r="H126" s="285" t="s">
        <v>946</v>
      </c>
      <c r="I126" s="285" t="s">
        <v>908</v>
      </c>
      <c r="J126" s="285">
        <v>120</v>
      </c>
      <c r="K126" s="333"/>
    </row>
    <row r="127" s="1" customFormat="1" ht="15" customHeight="1">
      <c r="B127" s="330"/>
      <c r="C127" s="285" t="s">
        <v>955</v>
      </c>
      <c r="D127" s="285"/>
      <c r="E127" s="285"/>
      <c r="F127" s="308" t="s">
        <v>906</v>
      </c>
      <c r="G127" s="285"/>
      <c r="H127" s="285" t="s">
        <v>956</v>
      </c>
      <c r="I127" s="285" t="s">
        <v>908</v>
      </c>
      <c r="J127" s="285" t="s">
        <v>957</v>
      </c>
      <c r="K127" s="333"/>
    </row>
    <row r="128" s="1" customFormat="1" ht="15" customHeight="1">
      <c r="B128" s="330"/>
      <c r="C128" s="285" t="s">
        <v>854</v>
      </c>
      <c r="D128" s="285"/>
      <c r="E128" s="285"/>
      <c r="F128" s="308" t="s">
        <v>906</v>
      </c>
      <c r="G128" s="285"/>
      <c r="H128" s="285" t="s">
        <v>958</v>
      </c>
      <c r="I128" s="285" t="s">
        <v>908</v>
      </c>
      <c r="J128" s="285" t="s">
        <v>957</v>
      </c>
      <c r="K128" s="333"/>
    </row>
    <row r="129" s="1" customFormat="1" ht="15" customHeight="1">
      <c r="B129" s="330"/>
      <c r="C129" s="285" t="s">
        <v>917</v>
      </c>
      <c r="D129" s="285"/>
      <c r="E129" s="285"/>
      <c r="F129" s="308" t="s">
        <v>912</v>
      </c>
      <c r="G129" s="285"/>
      <c r="H129" s="285" t="s">
        <v>918</v>
      </c>
      <c r="I129" s="285" t="s">
        <v>908</v>
      </c>
      <c r="J129" s="285">
        <v>15</v>
      </c>
      <c r="K129" s="333"/>
    </row>
    <row r="130" s="1" customFormat="1" ht="15" customHeight="1">
      <c r="B130" s="330"/>
      <c r="C130" s="311" t="s">
        <v>919</v>
      </c>
      <c r="D130" s="311"/>
      <c r="E130" s="311"/>
      <c r="F130" s="312" t="s">
        <v>912</v>
      </c>
      <c r="G130" s="311"/>
      <c r="H130" s="311" t="s">
        <v>920</v>
      </c>
      <c r="I130" s="311" t="s">
        <v>908</v>
      </c>
      <c r="J130" s="311">
        <v>15</v>
      </c>
      <c r="K130" s="333"/>
    </row>
    <row r="131" s="1" customFormat="1" ht="15" customHeight="1">
      <c r="B131" s="330"/>
      <c r="C131" s="311" t="s">
        <v>921</v>
      </c>
      <c r="D131" s="311"/>
      <c r="E131" s="311"/>
      <c r="F131" s="312" t="s">
        <v>912</v>
      </c>
      <c r="G131" s="311"/>
      <c r="H131" s="311" t="s">
        <v>922</v>
      </c>
      <c r="I131" s="311" t="s">
        <v>908</v>
      </c>
      <c r="J131" s="311">
        <v>20</v>
      </c>
      <c r="K131" s="333"/>
    </row>
    <row r="132" s="1" customFormat="1" ht="15" customHeight="1">
      <c r="B132" s="330"/>
      <c r="C132" s="311" t="s">
        <v>923</v>
      </c>
      <c r="D132" s="311"/>
      <c r="E132" s="311"/>
      <c r="F132" s="312" t="s">
        <v>912</v>
      </c>
      <c r="G132" s="311"/>
      <c r="H132" s="311" t="s">
        <v>924</v>
      </c>
      <c r="I132" s="311" t="s">
        <v>908</v>
      </c>
      <c r="J132" s="311">
        <v>20</v>
      </c>
      <c r="K132" s="333"/>
    </row>
    <row r="133" s="1" customFormat="1" ht="15" customHeight="1">
      <c r="B133" s="330"/>
      <c r="C133" s="285" t="s">
        <v>911</v>
      </c>
      <c r="D133" s="285"/>
      <c r="E133" s="285"/>
      <c r="F133" s="308" t="s">
        <v>912</v>
      </c>
      <c r="G133" s="285"/>
      <c r="H133" s="285" t="s">
        <v>946</v>
      </c>
      <c r="I133" s="285" t="s">
        <v>908</v>
      </c>
      <c r="J133" s="285">
        <v>50</v>
      </c>
      <c r="K133" s="333"/>
    </row>
    <row r="134" s="1" customFormat="1" ht="15" customHeight="1">
      <c r="B134" s="330"/>
      <c r="C134" s="285" t="s">
        <v>925</v>
      </c>
      <c r="D134" s="285"/>
      <c r="E134" s="285"/>
      <c r="F134" s="308" t="s">
        <v>912</v>
      </c>
      <c r="G134" s="285"/>
      <c r="H134" s="285" t="s">
        <v>946</v>
      </c>
      <c r="I134" s="285" t="s">
        <v>908</v>
      </c>
      <c r="J134" s="285">
        <v>50</v>
      </c>
      <c r="K134" s="333"/>
    </row>
    <row r="135" s="1" customFormat="1" ht="15" customHeight="1">
      <c r="B135" s="330"/>
      <c r="C135" s="285" t="s">
        <v>931</v>
      </c>
      <c r="D135" s="285"/>
      <c r="E135" s="285"/>
      <c r="F135" s="308" t="s">
        <v>912</v>
      </c>
      <c r="G135" s="285"/>
      <c r="H135" s="285" t="s">
        <v>946</v>
      </c>
      <c r="I135" s="285" t="s">
        <v>908</v>
      </c>
      <c r="J135" s="285">
        <v>50</v>
      </c>
      <c r="K135" s="333"/>
    </row>
    <row r="136" s="1" customFormat="1" ht="15" customHeight="1">
      <c r="B136" s="330"/>
      <c r="C136" s="285" t="s">
        <v>933</v>
      </c>
      <c r="D136" s="285"/>
      <c r="E136" s="285"/>
      <c r="F136" s="308" t="s">
        <v>912</v>
      </c>
      <c r="G136" s="285"/>
      <c r="H136" s="285" t="s">
        <v>946</v>
      </c>
      <c r="I136" s="285" t="s">
        <v>908</v>
      </c>
      <c r="J136" s="285">
        <v>50</v>
      </c>
      <c r="K136" s="333"/>
    </row>
    <row r="137" s="1" customFormat="1" ht="15" customHeight="1">
      <c r="B137" s="330"/>
      <c r="C137" s="285" t="s">
        <v>934</v>
      </c>
      <c r="D137" s="285"/>
      <c r="E137" s="285"/>
      <c r="F137" s="308" t="s">
        <v>912</v>
      </c>
      <c r="G137" s="285"/>
      <c r="H137" s="285" t="s">
        <v>959</v>
      </c>
      <c r="I137" s="285" t="s">
        <v>908</v>
      </c>
      <c r="J137" s="285">
        <v>255</v>
      </c>
      <c r="K137" s="333"/>
    </row>
    <row r="138" s="1" customFormat="1" ht="15" customHeight="1">
      <c r="B138" s="330"/>
      <c r="C138" s="285" t="s">
        <v>936</v>
      </c>
      <c r="D138" s="285"/>
      <c r="E138" s="285"/>
      <c r="F138" s="308" t="s">
        <v>906</v>
      </c>
      <c r="G138" s="285"/>
      <c r="H138" s="285" t="s">
        <v>960</v>
      </c>
      <c r="I138" s="285" t="s">
        <v>938</v>
      </c>
      <c r="J138" s="285"/>
      <c r="K138" s="333"/>
    </row>
    <row r="139" s="1" customFormat="1" ht="15" customHeight="1">
      <c r="B139" s="330"/>
      <c r="C139" s="285" t="s">
        <v>939</v>
      </c>
      <c r="D139" s="285"/>
      <c r="E139" s="285"/>
      <c r="F139" s="308" t="s">
        <v>906</v>
      </c>
      <c r="G139" s="285"/>
      <c r="H139" s="285" t="s">
        <v>961</v>
      </c>
      <c r="I139" s="285" t="s">
        <v>941</v>
      </c>
      <c r="J139" s="285"/>
      <c r="K139" s="333"/>
    </row>
    <row r="140" s="1" customFormat="1" ht="15" customHeight="1">
      <c r="B140" s="330"/>
      <c r="C140" s="285" t="s">
        <v>942</v>
      </c>
      <c r="D140" s="285"/>
      <c r="E140" s="285"/>
      <c r="F140" s="308" t="s">
        <v>906</v>
      </c>
      <c r="G140" s="285"/>
      <c r="H140" s="285" t="s">
        <v>942</v>
      </c>
      <c r="I140" s="285" t="s">
        <v>941</v>
      </c>
      <c r="J140" s="285"/>
      <c r="K140" s="333"/>
    </row>
    <row r="141" s="1" customFormat="1" ht="15" customHeight="1">
      <c r="B141" s="330"/>
      <c r="C141" s="285" t="s">
        <v>42</v>
      </c>
      <c r="D141" s="285"/>
      <c r="E141" s="285"/>
      <c r="F141" s="308" t="s">
        <v>906</v>
      </c>
      <c r="G141" s="285"/>
      <c r="H141" s="285" t="s">
        <v>962</v>
      </c>
      <c r="I141" s="285" t="s">
        <v>941</v>
      </c>
      <c r="J141" s="285"/>
      <c r="K141" s="333"/>
    </row>
    <row r="142" s="1" customFormat="1" ht="15" customHeight="1">
      <c r="B142" s="330"/>
      <c r="C142" s="285" t="s">
        <v>963</v>
      </c>
      <c r="D142" s="285"/>
      <c r="E142" s="285"/>
      <c r="F142" s="308" t="s">
        <v>906</v>
      </c>
      <c r="G142" s="285"/>
      <c r="H142" s="285" t="s">
        <v>964</v>
      </c>
      <c r="I142" s="285" t="s">
        <v>941</v>
      </c>
      <c r="J142" s="285"/>
      <c r="K142" s="333"/>
    </row>
    <row r="143" s="1" customFormat="1" ht="15" customHeight="1">
      <c r="B143" s="334"/>
      <c r="C143" s="335"/>
      <c r="D143" s="335"/>
      <c r="E143" s="335"/>
      <c r="F143" s="335"/>
      <c r="G143" s="335"/>
      <c r="H143" s="335"/>
      <c r="I143" s="335"/>
      <c r="J143" s="335"/>
      <c r="K143" s="336"/>
    </row>
    <row r="144" s="1" customFormat="1" ht="18.75" customHeight="1">
      <c r="B144" s="321"/>
      <c r="C144" s="321"/>
      <c r="D144" s="321"/>
      <c r="E144" s="321"/>
      <c r="F144" s="322"/>
      <c r="G144" s="321"/>
      <c r="H144" s="321"/>
      <c r="I144" s="321"/>
      <c r="J144" s="321"/>
      <c r="K144" s="321"/>
    </row>
    <row r="145" s="1" customFormat="1" ht="18.75" customHeight="1">
      <c r="B145" s="293"/>
      <c r="C145" s="293"/>
      <c r="D145" s="293"/>
      <c r="E145" s="293"/>
      <c r="F145" s="293"/>
      <c r="G145" s="293"/>
      <c r="H145" s="293"/>
      <c r="I145" s="293"/>
      <c r="J145" s="293"/>
      <c r="K145" s="293"/>
    </row>
    <row r="146" s="1" customFormat="1" ht="7.5" customHeight="1">
      <c r="B146" s="294"/>
      <c r="C146" s="295"/>
      <c r="D146" s="295"/>
      <c r="E146" s="295"/>
      <c r="F146" s="295"/>
      <c r="G146" s="295"/>
      <c r="H146" s="295"/>
      <c r="I146" s="295"/>
      <c r="J146" s="295"/>
      <c r="K146" s="296"/>
    </row>
    <row r="147" s="1" customFormat="1" ht="45" customHeight="1">
      <c r="B147" s="297"/>
      <c r="C147" s="298" t="s">
        <v>965</v>
      </c>
      <c r="D147" s="298"/>
      <c r="E147" s="298"/>
      <c r="F147" s="298"/>
      <c r="G147" s="298"/>
      <c r="H147" s="298"/>
      <c r="I147" s="298"/>
      <c r="J147" s="298"/>
      <c r="K147" s="299"/>
    </row>
    <row r="148" s="1" customFormat="1" ht="17.25" customHeight="1">
      <c r="B148" s="297"/>
      <c r="C148" s="300" t="s">
        <v>900</v>
      </c>
      <c r="D148" s="300"/>
      <c r="E148" s="300"/>
      <c r="F148" s="300" t="s">
        <v>901</v>
      </c>
      <c r="G148" s="301"/>
      <c r="H148" s="300" t="s">
        <v>58</v>
      </c>
      <c r="I148" s="300" t="s">
        <v>61</v>
      </c>
      <c r="J148" s="300" t="s">
        <v>902</v>
      </c>
      <c r="K148" s="299"/>
    </row>
    <row r="149" s="1" customFormat="1" ht="17.25" customHeight="1">
      <c r="B149" s="297"/>
      <c r="C149" s="302" t="s">
        <v>903</v>
      </c>
      <c r="D149" s="302"/>
      <c r="E149" s="302"/>
      <c r="F149" s="303" t="s">
        <v>904</v>
      </c>
      <c r="G149" s="304"/>
      <c r="H149" s="302"/>
      <c r="I149" s="302"/>
      <c r="J149" s="302" t="s">
        <v>905</v>
      </c>
      <c r="K149" s="299"/>
    </row>
    <row r="150" s="1" customFormat="1" ht="5.25" customHeight="1">
      <c r="B150" s="310"/>
      <c r="C150" s="305"/>
      <c r="D150" s="305"/>
      <c r="E150" s="305"/>
      <c r="F150" s="305"/>
      <c r="G150" s="306"/>
      <c r="H150" s="305"/>
      <c r="I150" s="305"/>
      <c r="J150" s="305"/>
      <c r="K150" s="333"/>
    </row>
    <row r="151" s="1" customFormat="1" ht="15" customHeight="1">
      <c r="B151" s="310"/>
      <c r="C151" s="337" t="s">
        <v>909</v>
      </c>
      <c r="D151" s="285"/>
      <c r="E151" s="285"/>
      <c r="F151" s="338" t="s">
        <v>906</v>
      </c>
      <c r="G151" s="285"/>
      <c r="H151" s="337" t="s">
        <v>946</v>
      </c>
      <c r="I151" s="337" t="s">
        <v>908</v>
      </c>
      <c r="J151" s="337">
        <v>120</v>
      </c>
      <c r="K151" s="333"/>
    </row>
    <row r="152" s="1" customFormat="1" ht="15" customHeight="1">
      <c r="B152" s="310"/>
      <c r="C152" s="337" t="s">
        <v>955</v>
      </c>
      <c r="D152" s="285"/>
      <c r="E152" s="285"/>
      <c r="F152" s="338" t="s">
        <v>906</v>
      </c>
      <c r="G152" s="285"/>
      <c r="H152" s="337" t="s">
        <v>966</v>
      </c>
      <c r="I152" s="337" t="s">
        <v>908</v>
      </c>
      <c r="J152" s="337" t="s">
        <v>957</v>
      </c>
      <c r="K152" s="333"/>
    </row>
    <row r="153" s="1" customFormat="1" ht="15" customHeight="1">
      <c r="B153" s="310"/>
      <c r="C153" s="337" t="s">
        <v>854</v>
      </c>
      <c r="D153" s="285"/>
      <c r="E153" s="285"/>
      <c r="F153" s="338" t="s">
        <v>906</v>
      </c>
      <c r="G153" s="285"/>
      <c r="H153" s="337" t="s">
        <v>967</v>
      </c>
      <c r="I153" s="337" t="s">
        <v>908</v>
      </c>
      <c r="J153" s="337" t="s">
        <v>957</v>
      </c>
      <c r="K153" s="333"/>
    </row>
    <row r="154" s="1" customFormat="1" ht="15" customHeight="1">
      <c r="B154" s="310"/>
      <c r="C154" s="337" t="s">
        <v>911</v>
      </c>
      <c r="D154" s="285"/>
      <c r="E154" s="285"/>
      <c r="F154" s="338" t="s">
        <v>912</v>
      </c>
      <c r="G154" s="285"/>
      <c r="H154" s="337" t="s">
        <v>946</v>
      </c>
      <c r="I154" s="337" t="s">
        <v>908</v>
      </c>
      <c r="J154" s="337">
        <v>50</v>
      </c>
      <c r="K154" s="333"/>
    </row>
    <row r="155" s="1" customFormat="1" ht="15" customHeight="1">
      <c r="B155" s="310"/>
      <c r="C155" s="337" t="s">
        <v>914</v>
      </c>
      <c r="D155" s="285"/>
      <c r="E155" s="285"/>
      <c r="F155" s="338" t="s">
        <v>906</v>
      </c>
      <c r="G155" s="285"/>
      <c r="H155" s="337" t="s">
        <v>946</v>
      </c>
      <c r="I155" s="337" t="s">
        <v>916</v>
      </c>
      <c r="J155" s="337"/>
      <c r="K155" s="333"/>
    </row>
    <row r="156" s="1" customFormat="1" ht="15" customHeight="1">
      <c r="B156" s="310"/>
      <c r="C156" s="337" t="s">
        <v>925</v>
      </c>
      <c r="D156" s="285"/>
      <c r="E156" s="285"/>
      <c r="F156" s="338" t="s">
        <v>912</v>
      </c>
      <c r="G156" s="285"/>
      <c r="H156" s="337" t="s">
        <v>946</v>
      </c>
      <c r="I156" s="337" t="s">
        <v>908</v>
      </c>
      <c r="J156" s="337">
        <v>50</v>
      </c>
      <c r="K156" s="333"/>
    </row>
    <row r="157" s="1" customFormat="1" ht="15" customHeight="1">
      <c r="B157" s="310"/>
      <c r="C157" s="337" t="s">
        <v>933</v>
      </c>
      <c r="D157" s="285"/>
      <c r="E157" s="285"/>
      <c r="F157" s="338" t="s">
        <v>912</v>
      </c>
      <c r="G157" s="285"/>
      <c r="H157" s="337" t="s">
        <v>946</v>
      </c>
      <c r="I157" s="337" t="s">
        <v>908</v>
      </c>
      <c r="J157" s="337">
        <v>50</v>
      </c>
      <c r="K157" s="333"/>
    </row>
    <row r="158" s="1" customFormat="1" ht="15" customHeight="1">
      <c r="B158" s="310"/>
      <c r="C158" s="337" t="s">
        <v>931</v>
      </c>
      <c r="D158" s="285"/>
      <c r="E158" s="285"/>
      <c r="F158" s="338" t="s">
        <v>912</v>
      </c>
      <c r="G158" s="285"/>
      <c r="H158" s="337" t="s">
        <v>946</v>
      </c>
      <c r="I158" s="337" t="s">
        <v>908</v>
      </c>
      <c r="J158" s="337">
        <v>50</v>
      </c>
      <c r="K158" s="333"/>
    </row>
    <row r="159" s="1" customFormat="1" ht="15" customHeight="1">
      <c r="B159" s="310"/>
      <c r="C159" s="337" t="s">
        <v>94</v>
      </c>
      <c r="D159" s="285"/>
      <c r="E159" s="285"/>
      <c r="F159" s="338" t="s">
        <v>906</v>
      </c>
      <c r="G159" s="285"/>
      <c r="H159" s="337" t="s">
        <v>968</v>
      </c>
      <c r="I159" s="337" t="s">
        <v>908</v>
      </c>
      <c r="J159" s="337" t="s">
        <v>969</v>
      </c>
      <c r="K159" s="333"/>
    </row>
    <row r="160" s="1" customFormat="1" ht="15" customHeight="1">
      <c r="B160" s="310"/>
      <c r="C160" s="337" t="s">
        <v>970</v>
      </c>
      <c r="D160" s="285"/>
      <c r="E160" s="285"/>
      <c r="F160" s="338" t="s">
        <v>906</v>
      </c>
      <c r="G160" s="285"/>
      <c r="H160" s="337" t="s">
        <v>971</v>
      </c>
      <c r="I160" s="337" t="s">
        <v>941</v>
      </c>
      <c r="J160" s="337"/>
      <c r="K160" s="333"/>
    </row>
    <row r="161" s="1" customFormat="1" ht="15" customHeight="1">
      <c r="B161" s="339"/>
      <c r="C161" s="319"/>
      <c r="D161" s="319"/>
      <c r="E161" s="319"/>
      <c r="F161" s="319"/>
      <c r="G161" s="319"/>
      <c r="H161" s="319"/>
      <c r="I161" s="319"/>
      <c r="J161" s="319"/>
      <c r="K161" s="340"/>
    </row>
    <row r="162" s="1" customFormat="1" ht="18.75" customHeight="1">
      <c r="B162" s="321"/>
      <c r="C162" s="331"/>
      <c r="D162" s="331"/>
      <c r="E162" s="331"/>
      <c r="F162" s="341"/>
      <c r="G162" s="331"/>
      <c r="H162" s="331"/>
      <c r="I162" s="331"/>
      <c r="J162" s="331"/>
      <c r="K162" s="321"/>
    </row>
    <row r="163" s="1" customFormat="1" ht="18.75" customHeight="1">
      <c r="B163" s="293"/>
      <c r="C163" s="293"/>
      <c r="D163" s="293"/>
      <c r="E163" s="293"/>
      <c r="F163" s="293"/>
      <c r="G163" s="293"/>
      <c r="H163" s="293"/>
      <c r="I163" s="293"/>
      <c r="J163" s="293"/>
      <c r="K163" s="293"/>
    </row>
    <row r="164" s="1" customFormat="1" ht="7.5" customHeight="1">
      <c r="B164" s="272"/>
      <c r="C164" s="273"/>
      <c r="D164" s="273"/>
      <c r="E164" s="273"/>
      <c r="F164" s="273"/>
      <c r="G164" s="273"/>
      <c r="H164" s="273"/>
      <c r="I164" s="273"/>
      <c r="J164" s="273"/>
      <c r="K164" s="274"/>
    </row>
    <row r="165" s="1" customFormat="1" ht="45" customHeight="1">
      <c r="B165" s="275"/>
      <c r="C165" s="276" t="s">
        <v>972</v>
      </c>
      <c r="D165" s="276"/>
      <c r="E165" s="276"/>
      <c r="F165" s="276"/>
      <c r="G165" s="276"/>
      <c r="H165" s="276"/>
      <c r="I165" s="276"/>
      <c r="J165" s="276"/>
      <c r="K165" s="277"/>
    </row>
    <row r="166" s="1" customFormat="1" ht="17.25" customHeight="1">
      <c r="B166" s="275"/>
      <c r="C166" s="300" t="s">
        <v>900</v>
      </c>
      <c r="D166" s="300"/>
      <c r="E166" s="300"/>
      <c r="F166" s="300" t="s">
        <v>901</v>
      </c>
      <c r="G166" s="342"/>
      <c r="H166" s="343" t="s">
        <v>58</v>
      </c>
      <c r="I166" s="343" t="s">
        <v>61</v>
      </c>
      <c r="J166" s="300" t="s">
        <v>902</v>
      </c>
      <c r="K166" s="277"/>
    </row>
    <row r="167" s="1" customFormat="1" ht="17.25" customHeight="1">
      <c r="B167" s="278"/>
      <c r="C167" s="302" t="s">
        <v>903</v>
      </c>
      <c r="D167" s="302"/>
      <c r="E167" s="302"/>
      <c r="F167" s="303" t="s">
        <v>904</v>
      </c>
      <c r="G167" s="344"/>
      <c r="H167" s="345"/>
      <c r="I167" s="345"/>
      <c r="J167" s="302" t="s">
        <v>905</v>
      </c>
      <c r="K167" s="280"/>
    </row>
    <row r="168" s="1" customFormat="1" ht="5.25" customHeight="1">
      <c r="B168" s="310"/>
      <c r="C168" s="305"/>
      <c r="D168" s="305"/>
      <c r="E168" s="305"/>
      <c r="F168" s="305"/>
      <c r="G168" s="306"/>
      <c r="H168" s="305"/>
      <c r="I168" s="305"/>
      <c r="J168" s="305"/>
      <c r="K168" s="333"/>
    </row>
    <row r="169" s="1" customFormat="1" ht="15" customHeight="1">
      <c r="B169" s="310"/>
      <c r="C169" s="285" t="s">
        <v>909</v>
      </c>
      <c r="D169" s="285"/>
      <c r="E169" s="285"/>
      <c r="F169" s="308" t="s">
        <v>906</v>
      </c>
      <c r="G169" s="285"/>
      <c r="H169" s="285" t="s">
        <v>946</v>
      </c>
      <c r="I169" s="285" t="s">
        <v>908</v>
      </c>
      <c r="J169" s="285">
        <v>120</v>
      </c>
      <c r="K169" s="333"/>
    </row>
    <row r="170" s="1" customFormat="1" ht="15" customHeight="1">
      <c r="B170" s="310"/>
      <c r="C170" s="285" t="s">
        <v>955</v>
      </c>
      <c r="D170" s="285"/>
      <c r="E170" s="285"/>
      <c r="F170" s="308" t="s">
        <v>906</v>
      </c>
      <c r="G170" s="285"/>
      <c r="H170" s="285" t="s">
        <v>956</v>
      </c>
      <c r="I170" s="285" t="s">
        <v>908</v>
      </c>
      <c r="J170" s="285" t="s">
        <v>957</v>
      </c>
      <c r="K170" s="333"/>
    </row>
    <row r="171" s="1" customFormat="1" ht="15" customHeight="1">
      <c r="B171" s="310"/>
      <c r="C171" s="285" t="s">
        <v>854</v>
      </c>
      <c r="D171" s="285"/>
      <c r="E171" s="285"/>
      <c r="F171" s="308" t="s">
        <v>906</v>
      </c>
      <c r="G171" s="285"/>
      <c r="H171" s="285" t="s">
        <v>973</v>
      </c>
      <c r="I171" s="285" t="s">
        <v>908</v>
      </c>
      <c r="J171" s="285" t="s">
        <v>957</v>
      </c>
      <c r="K171" s="333"/>
    </row>
    <row r="172" s="1" customFormat="1" ht="15" customHeight="1">
      <c r="B172" s="310"/>
      <c r="C172" s="285" t="s">
        <v>911</v>
      </c>
      <c r="D172" s="285"/>
      <c r="E172" s="285"/>
      <c r="F172" s="308" t="s">
        <v>912</v>
      </c>
      <c r="G172" s="285"/>
      <c r="H172" s="285" t="s">
        <v>973</v>
      </c>
      <c r="I172" s="285" t="s">
        <v>908</v>
      </c>
      <c r="J172" s="285">
        <v>50</v>
      </c>
      <c r="K172" s="333"/>
    </row>
    <row r="173" s="1" customFormat="1" ht="15" customHeight="1">
      <c r="B173" s="310"/>
      <c r="C173" s="285" t="s">
        <v>914</v>
      </c>
      <c r="D173" s="285"/>
      <c r="E173" s="285"/>
      <c r="F173" s="308" t="s">
        <v>906</v>
      </c>
      <c r="G173" s="285"/>
      <c r="H173" s="285" t="s">
        <v>973</v>
      </c>
      <c r="I173" s="285" t="s">
        <v>916</v>
      </c>
      <c r="J173" s="285"/>
      <c r="K173" s="333"/>
    </row>
    <row r="174" s="1" customFormat="1" ht="15" customHeight="1">
      <c r="B174" s="310"/>
      <c r="C174" s="285" t="s">
        <v>925</v>
      </c>
      <c r="D174" s="285"/>
      <c r="E174" s="285"/>
      <c r="F174" s="308" t="s">
        <v>912</v>
      </c>
      <c r="G174" s="285"/>
      <c r="H174" s="285" t="s">
        <v>973</v>
      </c>
      <c r="I174" s="285" t="s">
        <v>908</v>
      </c>
      <c r="J174" s="285">
        <v>50</v>
      </c>
      <c r="K174" s="333"/>
    </row>
    <row r="175" s="1" customFormat="1" ht="15" customHeight="1">
      <c r="B175" s="310"/>
      <c r="C175" s="285" t="s">
        <v>933</v>
      </c>
      <c r="D175" s="285"/>
      <c r="E175" s="285"/>
      <c r="F175" s="308" t="s">
        <v>912</v>
      </c>
      <c r="G175" s="285"/>
      <c r="H175" s="285" t="s">
        <v>973</v>
      </c>
      <c r="I175" s="285" t="s">
        <v>908</v>
      </c>
      <c r="J175" s="285">
        <v>50</v>
      </c>
      <c r="K175" s="333"/>
    </row>
    <row r="176" s="1" customFormat="1" ht="15" customHeight="1">
      <c r="B176" s="310"/>
      <c r="C176" s="285" t="s">
        <v>931</v>
      </c>
      <c r="D176" s="285"/>
      <c r="E176" s="285"/>
      <c r="F176" s="308" t="s">
        <v>912</v>
      </c>
      <c r="G176" s="285"/>
      <c r="H176" s="285" t="s">
        <v>973</v>
      </c>
      <c r="I176" s="285" t="s">
        <v>908</v>
      </c>
      <c r="J176" s="285">
        <v>50</v>
      </c>
      <c r="K176" s="333"/>
    </row>
    <row r="177" s="1" customFormat="1" ht="15" customHeight="1">
      <c r="B177" s="310"/>
      <c r="C177" s="285" t="s">
        <v>112</v>
      </c>
      <c r="D177" s="285"/>
      <c r="E177" s="285"/>
      <c r="F177" s="308" t="s">
        <v>906</v>
      </c>
      <c r="G177" s="285"/>
      <c r="H177" s="285" t="s">
        <v>974</v>
      </c>
      <c r="I177" s="285" t="s">
        <v>975</v>
      </c>
      <c r="J177" s="285"/>
      <c r="K177" s="333"/>
    </row>
    <row r="178" s="1" customFormat="1" ht="15" customHeight="1">
      <c r="B178" s="310"/>
      <c r="C178" s="285" t="s">
        <v>61</v>
      </c>
      <c r="D178" s="285"/>
      <c r="E178" s="285"/>
      <c r="F178" s="308" t="s">
        <v>906</v>
      </c>
      <c r="G178" s="285"/>
      <c r="H178" s="285" t="s">
        <v>976</v>
      </c>
      <c r="I178" s="285" t="s">
        <v>977</v>
      </c>
      <c r="J178" s="285">
        <v>1</v>
      </c>
      <c r="K178" s="333"/>
    </row>
    <row r="179" s="1" customFormat="1" ht="15" customHeight="1">
      <c r="B179" s="310"/>
      <c r="C179" s="285" t="s">
        <v>57</v>
      </c>
      <c r="D179" s="285"/>
      <c r="E179" s="285"/>
      <c r="F179" s="308" t="s">
        <v>906</v>
      </c>
      <c r="G179" s="285"/>
      <c r="H179" s="285" t="s">
        <v>978</v>
      </c>
      <c r="I179" s="285" t="s">
        <v>908</v>
      </c>
      <c r="J179" s="285">
        <v>20</v>
      </c>
      <c r="K179" s="333"/>
    </row>
    <row r="180" s="1" customFormat="1" ht="15" customHeight="1">
      <c r="B180" s="310"/>
      <c r="C180" s="285" t="s">
        <v>58</v>
      </c>
      <c r="D180" s="285"/>
      <c r="E180" s="285"/>
      <c r="F180" s="308" t="s">
        <v>906</v>
      </c>
      <c r="G180" s="285"/>
      <c r="H180" s="285" t="s">
        <v>979</v>
      </c>
      <c r="I180" s="285" t="s">
        <v>908</v>
      </c>
      <c r="J180" s="285">
        <v>255</v>
      </c>
      <c r="K180" s="333"/>
    </row>
    <row r="181" s="1" customFormat="1" ht="15" customHeight="1">
      <c r="B181" s="310"/>
      <c r="C181" s="285" t="s">
        <v>113</v>
      </c>
      <c r="D181" s="285"/>
      <c r="E181" s="285"/>
      <c r="F181" s="308" t="s">
        <v>906</v>
      </c>
      <c r="G181" s="285"/>
      <c r="H181" s="285" t="s">
        <v>870</v>
      </c>
      <c r="I181" s="285" t="s">
        <v>908</v>
      </c>
      <c r="J181" s="285">
        <v>10</v>
      </c>
      <c r="K181" s="333"/>
    </row>
    <row r="182" s="1" customFormat="1" ht="15" customHeight="1">
      <c r="B182" s="310"/>
      <c r="C182" s="285" t="s">
        <v>114</v>
      </c>
      <c r="D182" s="285"/>
      <c r="E182" s="285"/>
      <c r="F182" s="308" t="s">
        <v>906</v>
      </c>
      <c r="G182" s="285"/>
      <c r="H182" s="285" t="s">
        <v>980</v>
      </c>
      <c r="I182" s="285" t="s">
        <v>941</v>
      </c>
      <c r="J182" s="285"/>
      <c r="K182" s="333"/>
    </row>
    <row r="183" s="1" customFormat="1" ht="15" customHeight="1">
      <c r="B183" s="310"/>
      <c r="C183" s="285" t="s">
        <v>981</v>
      </c>
      <c r="D183" s="285"/>
      <c r="E183" s="285"/>
      <c r="F183" s="308" t="s">
        <v>906</v>
      </c>
      <c r="G183" s="285"/>
      <c r="H183" s="285" t="s">
        <v>982</v>
      </c>
      <c r="I183" s="285" t="s">
        <v>941</v>
      </c>
      <c r="J183" s="285"/>
      <c r="K183" s="333"/>
    </row>
    <row r="184" s="1" customFormat="1" ht="15" customHeight="1">
      <c r="B184" s="310"/>
      <c r="C184" s="285" t="s">
        <v>970</v>
      </c>
      <c r="D184" s="285"/>
      <c r="E184" s="285"/>
      <c r="F184" s="308" t="s">
        <v>906</v>
      </c>
      <c r="G184" s="285"/>
      <c r="H184" s="285" t="s">
        <v>983</v>
      </c>
      <c r="I184" s="285" t="s">
        <v>941</v>
      </c>
      <c r="J184" s="285"/>
      <c r="K184" s="333"/>
    </row>
    <row r="185" s="1" customFormat="1" ht="15" customHeight="1">
      <c r="B185" s="310"/>
      <c r="C185" s="285" t="s">
        <v>116</v>
      </c>
      <c r="D185" s="285"/>
      <c r="E185" s="285"/>
      <c r="F185" s="308" t="s">
        <v>912</v>
      </c>
      <c r="G185" s="285"/>
      <c r="H185" s="285" t="s">
        <v>984</v>
      </c>
      <c r="I185" s="285" t="s">
        <v>908</v>
      </c>
      <c r="J185" s="285">
        <v>50</v>
      </c>
      <c r="K185" s="333"/>
    </row>
    <row r="186" s="1" customFormat="1" ht="15" customHeight="1">
      <c r="B186" s="310"/>
      <c r="C186" s="285" t="s">
        <v>985</v>
      </c>
      <c r="D186" s="285"/>
      <c r="E186" s="285"/>
      <c r="F186" s="308" t="s">
        <v>912</v>
      </c>
      <c r="G186" s="285"/>
      <c r="H186" s="285" t="s">
        <v>986</v>
      </c>
      <c r="I186" s="285" t="s">
        <v>987</v>
      </c>
      <c r="J186" s="285"/>
      <c r="K186" s="333"/>
    </row>
    <row r="187" s="1" customFormat="1" ht="15" customHeight="1">
      <c r="B187" s="310"/>
      <c r="C187" s="285" t="s">
        <v>988</v>
      </c>
      <c r="D187" s="285"/>
      <c r="E187" s="285"/>
      <c r="F187" s="308" t="s">
        <v>912</v>
      </c>
      <c r="G187" s="285"/>
      <c r="H187" s="285" t="s">
        <v>989</v>
      </c>
      <c r="I187" s="285" t="s">
        <v>987</v>
      </c>
      <c r="J187" s="285"/>
      <c r="K187" s="333"/>
    </row>
    <row r="188" s="1" customFormat="1" ht="15" customHeight="1">
      <c r="B188" s="310"/>
      <c r="C188" s="285" t="s">
        <v>990</v>
      </c>
      <c r="D188" s="285"/>
      <c r="E188" s="285"/>
      <c r="F188" s="308" t="s">
        <v>912</v>
      </c>
      <c r="G188" s="285"/>
      <c r="H188" s="285" t="s">
        <v>991</v>
      </c>
      <c r="I188" s="285" t="s">
        <v>987</v>
      </c>
      <c r="J188" s="285"/>
      <c r="K188" s="333"/>
    </row>
    <row r="189" s="1" customFormat="1" ht="15" customHeight="1">
      <c r="B189" s="310"/>
      <c r="C189" s="346" t="s">
        <v>992</v>
      </c>
      <c r="D189" s="285"/>
      <c r="E189" s="285"/>
      <c r="F189" s="308" t="s">
        <v>912</v>
      </c>
      <c r="G189" s="285"/>
      <c r="H189" s="285" t="s">
        <v>993</v>
      </c>
      <c r="I189" s="285" t="s">
        <v>994</v>
      </c>
      <c r="J189" s="347" t="s">
        <v>995</v>
      </c>
      <c r="K189" s="333"/>
    </row>
    <row r="190" s="17" customFormat="1" ht="15" customHeight="1">
      <c r="B190" s="348"/>
      <c r="C190" s="349" t="s">
        <v>996</v>
      </c>
      <c r="D190" s="350"/>
      <c r="E190" s="350"/>
      <c r="F190" s="351" t="s">
        <v>912</v>
      </c>
      <c r="G190" s="350"/>
      <c r="H190" s="350" t="s">
        <v>997</v>
      </c>
      <c r="I190" s="350" t="s">
        <v>994</v>
      </c>
      <c r="J190" s="352" t="s">
        <v>995</v>
      </c>
      <c r="K190" s="353"/>
    </row>
    <row r="191" s="1" customFormat="1" ht="15" customHeight="1">
      <c r="B191" s="310"/>
      <c r="C191" s="346" t="s">
        <v>46</v>
      </c>
      <c r="D191" s="285"/>
      <c r="E191" s="285"/>
      <c r="F191" s="308" t="s">
        <v>906</v>
      </c>
      <c r="G191" s="285"/>
      <c r="H191" s="282" t="s">
        <v>998</v>
      </c>
      <c r="I191" s="285" t="s">
        <v>999</v>
      </c>
      <c r="J191" s="285"/>
      <c r="K191" s="333"/>
    </row>
    <row r="192" s="1" customFormat="1" ht="15" customHeight="1">
      <c r="B192" s="310"/>
      <c r="C192" s="346" t="s">
        <v>1000</v>
      </c>
      <c r="D192" s="285"/>
      <c r="E192" s="285"/>
      <c r="F192" s="308" t="s">
        <v>906</v>
      </c>
      <c r="G192" s="285"/>
      <c r="H192" s="285" t="s">
        <v>1001</v>
      </c>
      <c r="I192" s="285" t="s">
        <v>941</v>
      </c>
      <c r="J192" s="285"/>
      <c r="K192" s="333"/>
    </row>
    <row r="193" s="1" customFormat="1" ht="15" customHeight="1">
      <c r="B193" s="310"/>
      <c r="C193" s="346" t="s">
        <v>1002</v>
      </c>
      <c r="D193" s="285"/>
      <c r="E193" s="285"/>
      <c r="F193" s="308" t="s">
        <v>906</v>
      </c>
      <c r="G193" s="285"/>
      <c r="H193" s="285" t="s">
        <v>1003</v>
      </c>
      <c r="I193" s="285" t="s">
        <v>941</v>
      </c>
      <c r="J193" s="285"/>
      <c r="K193" s="333"/>
    </row>
    <row r="194" s="1" customFormat="1" ht="15" customHeight="1">
      <c r="B194" s="310"/>
      <c r="C194" s="346" t="s">
        <v>1004</v>
      </c>
      <c r="D194" s="285"/>
      <c r="E194" s="285"/>
      <c r="F194" s="308" t="s">
        <v>912</v>
      </c>
      <c r="G194" s="285"/>
      <c r="H194" s="285" t="s">
        <v>1005</v>
      </c>
      <c r="I194" s="285" t="s">
        <v>941</v>
      </c>
      <c r="J194" s="285"/>
      <c r="K194" s="333"/>
    </row>
    <row r="195" s="1" customFormat="1" ht="15" customHeight="1">
      <c r="B195" s="339"/>
      <c r="C195" s="354"/>
      <c r="D195" s="319"/>
      <c r="E195" s="319"/>
      <c r="F195" s="319"/>
      <c r="G195" s="319"/>
      <c r="H195" s="319"/>
      <c r="I195" s="319"/>
      <c r="J195" s="319"/>
      <c r="K195" s="340"/>
    </row>
    <row r="196" s="1" customFormat="1" ht="18.75" customHeight="1">
      <c r="B196" s="321"/>
      <c r="C196" s="331"/>
      <c r="D196" s="331"/>
      <c r="E196" s="331"/>
      <c r="F196" s="341"/>
      <c r="G196" s="331"/>
      <c r="H196" s="331"/>
      <c r="I196" s="331"/>
      <c r="J196" s="331"/>
      <c r="K196" s="321"/>
    </row>
    <row r="197" s="1" customFormat="1" ht="18.75" customHeight="1">
      <c r="B197" s="321"/>
      <c r="C197" s="331"/>
      <c r="D197" s="331"/>
      <c r="E197" s="331"/>
      <c r="F197" s="341"/>
      <c r="G197" s="331"/>
      <c r="H197" s="331"/>
      <c r="I197" s="331"/>
      <c r="J197" s="331"/>
      <c r="K197" s="321"/>
    </row>
    <row r="198" s="1" customFormat="1" ht="18.75" customHeight="1">
      <c r="B198" s="293"/>
      <c r="C198" s="293"/>
      <c r="D198" s="293"/>
      <c r="E198" s="293"/>
      <c r="F198" s="293"/>
      <c r="G198" s="293"/>
      <c r="H198" s="293"/>
      <c r="I198" s="293"/>
      <c r="J198" s="293"/>
      <c r="K198" s="293"/>
    </row>
    <row r="199" s="1" customFormat="1" ht="13.5">
      <c r="B199" s="272"/>
      <c r="C199" s="273"/>
      <c r="D199" s="273"/>
      <c r="E199" s="273"/>
      <c r="F199" s="273"/>
      <c r="G199" s="273"/>
      <c r="H199" s="273"/>
      <c r="I199" s="273"/>
      <c r="J199" s="273"/>
      <c r="K199" s="274"/>
    </row>
    <row r="200" s="1" customFormat="1" ht="21">
      <c r="B200" s="275"/>
      <c r="C200" s="276" t="s">
        <v>1006</v>
      </c>
      <c r="D200" s="276"/>
      <c r="E200" s="276"/>
      <c r="F200" s="276"/>
      <c r="G200" s="276"/>
      <c r="H200" s="276"/>
      <c r="I200" s="276"/>
      <c r="J200" s="276"/>
      <c r="K200" s="277"/>
    </row>
    <row r="201" s="1" customFormat="1" ht="25.5" customHeight="1">
      <c r="B201" s="275"/>
      <c r="C201" s="355" t="s">
        <v>1007</v>
      </c>
      <c r="D201" s="355"/>
      <c r="E201" s="355"/>
      <c r="F201" s="355" t="s">
        <v>1008</v>
      </c>
      <c r="G201" s="356"/>
      <c r="H201" s="355" t="s">
        <v>1009</v>
      </c>
      <c r="I201" s="355"/>
      <c r="J201" s="355"/>
      <c r="K201" s="277"/>
    </row>
    <row r="202" s="1" customFormat="1" ht="5.25" customHeight="1">
      <c r="B202" s="310"/>
      <c r="C202" s="305"/>
      <c r="D202" s="305"/>
      <c r="E202" s="305"/>
      <c r="F202" s="305"/>
      <c r="G202" s="331"/>
      <c r="H202" s="305"/>
      <c r="I202" s="305"/>
      <c r="J202" s="305"/>
      <c r="K202" s="333"/>
    </row>
    <row r="203" s="1" customFormat="1" ht="15" customHeight="1">
      <c r="B203" s="310"/>
      <c r="C203" s="285" t="s">
        <v>999</v>
      </c>
      <c r="D203" s="285"/>
      <c r="E203" s="285"/>
      <c r="F203" s="308" t="s">
        <v>47</v>
      </c>
      <c r="G203" s="285"/>
      <c r="H203" s="285" t="s">
        <v>1010</v>
      </c>
      <c r="I203" s="285"/>
      <c r="J203" s="285"/>
      <c r="K203" s="333"/>
    </row>
    <row r="204" s="1" customFormat="1" ht="15" customHeight="1">
      <c r="B204" s="310"/>
      <c r="C204" s="285"/>
      <c r="D204" s="285"/>
      <c r="E204" s="285"/>
      <c r="F204" s="308" t="s">
        <v>48</v>
      </c>
      <c r="G204" s="285"/>
      <c r="H204" s="285" t="s">
        <v>1011</v>
      </c>
      <c r="I204" s="285"/>
      <c r="J204" s="285"/>
      <c r="K204" s="333"/>
    </row>
    <row r="205" s="1" customFormat="1" ht="15" customHeight="1">
      <c r="B205" s="310"/>
      <c r="C205" s="285"/>
      <c r="D205" s="285"/>
      <c r="E205" s="285"/>
      <c r="F205" s="308" t="s">
        <v>51</v>
      </c>
      <c r="G205" s="285"/>
      <c r="H205" s="285" t="s">
        <v>1012</v>
      </c>
      <c r="I205" s="285"/>
      <c r="J205" s="285"/>
      <c r="K205" s="333"/>
    </row>
    <row r="206" s="1" customFormat="1" ht="15" customHeight="1">
      <c r="B206" s="310"/>
      <c r="C206" s="285"/>
      <c r="D206" s="285"/>
      <c r="E206" s="285"/>
      <c r="F206" s="308" t="s">
        <v>49</v>
      </c>
      <c r="G206" s="285"/>
      <c r="H206" s="285" t="s">
        <v>1013</v>
      </c>
      <c r="I206" s="285"/>
      <c r="J206" s="285"/>
      <c r="K206" s="333"/>
    </row>
    <row r="207" s="1" customFormat="1" ht="15" customHeight="1">
      <c r="B207" s="310"/>
      <c r="C207" s="285"/>
      <c r="D207" s="285"/>
      <c r="E207" s="285"/>
      <c r="F207" s="308" t="s">
        <v>50</v>
      </c>
      <c r="G207" s="285"/>
      <c r="H207" s="285" t="s">
        <v>1014</v>
      </c>
      <c r="I207" s="285"/>
      <c r="J207" s="285"/>
      <c r="K207" s="333"/>
    </row>
    <row r="208" s="1" customFormat="1" ht="15" customHeight="1">
      <c r="B208" s="310"/>
      <c r="C208" s="285"/>
      <c r="D208" s="285"/>
      <c r="E208" s="285"/>
      <c r="F208" s="308"/>
      <c r="G208" s="285"/>
      <c r="H208" s="285"/>
      <c r="I208" s="285"/>
      <c r="J208" s="285"/>
      <c r="K208" s="333"/>
    </row>
    <row r="209" s="1" customFormat="1" ht="15" customHeight="1">
      <c r="B209" s="310"/>
      <c r="C209" s="285" t="s">
        <v>953</v>
      </c>
      <c r="D209" s="285"/>
      <c r="E209" s="285"/>
      <c r="F209" s="308" t="s">
        <v>83</v>
      </c>
      <c r="G209" s="285"/>
      <c r="H209" s="285" t="s">
        <v>1015</v>
      </c>
      <c r="I209" s="285"/>
      <c r="J209" s="285"/>
      <c r="K209" s="333"/>
    </row>
    <row r="210" s="1" customFormat="1" ht="15" customHeight="1">
      <c r="B210" s="310"/>
      <c r="C210" s="285"/>
      <c r="D210" s="285"/>
      <c r="E210" s="285"/>
      <c r="F210" s="308" t="s">
        <v>848</v>
      </c>
      <c r="G210" s="285"/>
      <c r="H210" s="285" t="s">
        <v>849</v>
      </c>
      <c r="I210" s="285"/>
      <c r="J210" s="285"/>
      <c r="K210" s="333"/>
    </row>
    <row r="211" s="1" customFormat="1" ht="15" customHeight="1">
      <c r="B211" s="310"/>
      <c r="C211" s="285"/>
      <c r="D211" s="285"/>
      <c r="E211" s="285"/>
      <c r="F211" s="308" t="s">
        <v>846</v>
      </c>
      <c r="G211" s="285"/>
      <c r="H211" s="285" t="s">
        <v>1016</v>
      </c>
      <c r="I211" s="285"/>
      <c r="J211" s="285"/>
      <c r="K211" s="333"/>
    </row>
    <row r="212" s="1" customFormat="1" ht="15" customHeight="1">
      <c r="B212" s="357"/>
      <c r="C212" s="285"/>
      <c r="D212" s="285"/>
      <c r="E212" s="285"/>
      <c r="F212" s="308" t="s">
        <v>850</v>
      </c>
      <c r="G212" s="346"/>
      <c r="H212" s="337" t="s">
        <v>851</v>
      </c>
      <c r="I212" s="337"/>
      <c r="J212" s="337"/>
      <c r="K212" s="358"/>
    </row>
    <row r="213" s="1" customFormat="1" ht="15" customHeight="1">
      <c r="B213" s="357"/>
      <c r="C213" s="285"/>
      <c r="D213" s="285"/>
      <c r="E213" s="285"/>
      <c r="F213" s="308" t="s">
        <v>852</v>
      </c>
      <c r="G213" s="346"/>
      <c r="H213" s="337" t="s">
        <v>466</v>
      </c>
      <c r="I213" s="337"/>
      <c r="J213" s="337"/>
      <c r="K213" s="358"/>
    </row>
    <row r="214" s="1" customFormat="1" ht="15" customHeight="1">
      <c r="B214" s="357"/>
      <c r="C214" s="285"/>
      <c r="D214" s="285"/>
      <c r="E214" s="285"/>
      <c r="F214" s="308"/>
      <c r="G214" s="346"/>
      <c r="H214" s="337"/>
      <c r="I214" s="337"/>
      <c r="J214" s="337"/>
      <c r="K214" s="358"/>
    </row>
    <row r="215" s="1" customFormat="1" ht="15" customHeight="1">
      <c r="B215" s="357"/>
      <c r="C215" s="285" t="s">
        <v>977</v>
      </c>
      <c r="D215" s="285"/>
      <c r="E215" s="285"/>
      <c r="F215" s="308">
        <v>1</v>
      </c>
      <c r="G215" s="346"/>
      <c r="H215" s="337" t="s">
        <v>1017</v>
      </c>
      <c r="I215" s="337"/>
      <c r="J215" s="337"/>
      <c r="K215" s="358"/>
    </row>
    <row r="216" s="1" customFormat="1" ht="15" customHeight="1">
      <c r="B216" s="357"/>
      <c r="C216" s="285"/>
      <c r="D216" s="285"/>
      <c r="E216" s="285"/>
      <c r="F216" s="308">
        <v>2</v>
      </c>
      <c r="G216" s="346"/>
      <c r="H216" s="337" t="s">
        <v>1018</v>
      </c>
      <c r="I216" s="337"/>
      <c r="J216" s="337"/>
      <c r="K216" s="358"/>
    </row>
    <row r="217" s="1" customFormat="1" ht="15" customHeight="1">
      <c r="B217" s="357"/>
      <c r="C217" s="285"/>
      <c r="D217" s="285"/>
      <c r="E217" s="285"/>
      <c r="F217" s="308">
        <v>3</v>
      </c>
      <c r="G217" s="346"/>
      <c r="H217" s="337" t="s">
        <v>1019</v>
      </c>
      <c r="I217" s="337"/>
      <c r="J217" s="337"/>
      <c r="K217" s="358"/>
    </row>
    <row r="218" s="1" customFormat="1" ht="15" customHeight="1">
      <c r="B218" s="357"/>
      <c r="C218" s="285"/>
      <c r="D218" s="285"/>
      <c r="E218" s="285"/>
      <c r="F218" s="308">
        <v>4</v>
      </c>
      <c r="G218" s="346"/>
      <c r="H218" s="337" t="s">
        <v>1020</v>
      </c>
      <c r="I218" s="337"/>
      <c r="J218" s="337"/>
      <c r="K218" s="358"/>
    </row>
    <row r="219" s="1" customFormat="1" ht="12.75" customHeight="1">
      <c r="B219" s="359"/>
      <c r="C219" s="360"/>
      <c r="D219" s="360"/>
      <c r="E219" s="360"/>
      <c r="F219" s="360"/>
      <c r="G219" s="360"/>
      <c r="H219" s="360"/>
      <c r="I219" s="360"/>
      <c r="J219" s="360"/>
      <c r="K219" s="361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THINKBOOK15\Stavební rozpočty</dc:creator>
  <cp:lastModifiedBy>THINKBOOK15\Stavební rozpočty</cp:lastModifiedBy>
  <dcterms:created xsi:type="dcterms:W3CDTF">2025-08-29T09:56:38Z</dcterms:created>
  <dcterms:modified xsi:type="dcterms:W3CDTF">2025-08-29T09:56:43Z</dcterms:modified>
</cp:coreProperties>
</file>